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35" yWindow="6105" windowWidth="20730" windowHeight="11460" tabRatio="877"/>
  </bookViews>
  <sheets>
    <sheet name="Ｂ表" sheetId="37" r:id="rId1"/>
    <sheet name="整理番号表（融資主体型補助事業）" sheetId="16" r:id="rId2"/>
  </sheets>
  <externalReferences>
    <externalReference r:id="rId3"/>
  </externalReferences>
  <definedNames>
    <definedName name="_xlnm._FilterDatabase" localSheetId="0" hidden="1">Ｂ表!$A$9:$BH$9</definedName>
    <definedName name="_xlnm.Print_Area" localSheetId="0">Ｂ表!$B$1:$BD$84</definedName>
    <definedName name="_xlnm.Print_Area" localSheetId="1">'整理番号表（融資主体型補助事業）'!$A$2:$W$53</definedName>
    <definedName name="管轄局">[1]Sheet1!$B$3:$B$11</definedName>
    <definedName name="政策目的">[1]Sheet1!$G$3:$G$5</definedName>
  </definedNames>
  <calcPr calcId="145621"/>
</workbook>
</file>

<file path=xl/calcChain.xml><?xml version="1.0" encoding="utf-8"?>
<calcChain xmlns="http://schemas.openxmlformats.org/spreadsheetml/2006/main">
  <c r="AC11" i="37" l="1"/>
  <c r="F10" i="37" l="1"/>
  <c r="AK10" i="37"/>
  <c r="AG10" i="37"/>
  <c r="AJ54" i="37" l="1"/>
  <c r="AK54" i="37"/>
  <c r="AJ55" i="37"/>
  <c r="AK55" i="37"/>
  <c r="AJ56" i="37"/>
  <c r="AK56" i="37"/>
  <c r="AJ57" i="37"/>
  <c r="AK57" i="37"/>
  <c r="AJ58" i="37"/>
  <c r="AK58" i="37"/>
  <c r="AJ59" i="37"/>
  <c r="AK59" i="37"/>
  <c r="AJ60" i="37"/>
  <c r="AK60" i="37"/>
  <c r="AJ61" i="37"/>
  <c r="AK61" i="37"/>
  <c r="AJ62" i="37"/>
  <c r="AK62" i="37"/>
  <c r="AJ63" i="37"/>
  <c r="AK63" i="37"/>
  <c r="AJ64" i="37"/>
  <c r="AK64" i="37"/>
  <c r="AJ65" i="37"/>
  <c r="AK65" i="37"/>
  <c r="AJ66" i="37"/>
  <c r="AK66" i="37"/>
  <c r="AJ67" i="37"/>
  <c r="AK67" i="37"/>
  <c r="AJ68" i="37"/>
  <c r="AK68" i="37"/>
  <c r="AJ69" i="37"/>
  <c r="AK69" i="37"/>
  <c r="AJ70" i="37"/>
  <c r="AK70" i="37"/>
  <c r="AJ71" i="37"/>
  <c r="AK71" i="37"/>
  <c r="Y10" i="37" l="1"/>
  <c r="E29" i="37"/>
  <c r="H29" i="37"/>
  <c r="K29" i="37"/>
  <c r="M29" i="37"/>
  <c r="O29" i="37"/>
  <c r="V29" i="37"/>
  <c r="BE29" i="37" s="1"/>
  <c r="BF29" i="37" s="1"/>
  <c r="AB29" i="37"/>
  <c r="AC29" i="37"/>
  <c r="AL29" i="37"/>
  <c r="AN29" i="37"/>
  <c r="AP29" i="37"/>
  <c r="AR29" i="37"/>
  <c r="AX29" i="37"/>
  <c r="BG29" i="37"/>
  <c r="BH29" i="37"/>
  <c r="BK29" i="37"/>
  <c r="BL29" i="37"/>
  <c r="BM29" i="37"/>
  <c r="E30" i="37"/>
  <c r="H30" i="37"/>
  <c r="K30" i="37"/>
  <c r="M30" i="37"/>
  <c r="O30" i="37"/>
  <c r="V30" i="37"/>
  <c r="BE30" i="37" s="1"/>
  <c r="BF30" i="37" s="1"/>
  <c r="AB30" i="37"/>
  <c r="AC30" i="37"/>
  <c r="AL30" i="37"/>
  <c r="AN30" i="37"/>
  <c r="AP30" i="37"/>
  <c r="AR30" i="37"/>
  <c r="AX30" i="37"/>
  <c r="BG30" i="37"/>
  <c r="BH30" i="37"/>
  <c r="BK30" i="37"/>
  <c r="BL30" i="37"/>
  <c r="BM30" i="37"/>
  <c r="E31" i="37"/>
  <c r="H31" i="37"/>
  <c r="K31" i="37"/>
  <c r="M31" i="37"/>
  <c r="O31" i="37"/>
  <c r="V31" i="37"/>
  <c r="AB31" i="37"/>
  <c r="AC31" i="37"/>
  <c r="AL31" i="37"/>
  <c r="AN31" i="37"/>
  <c r="AP31" i="37"/>
  <c r="AR31" i="37"/>
  <c r="AX31" i="37"/>
  <c r="BE31" i="37"/>
  <c r="BF31" i="37" s="1"/>
  <c r="BG31" i="37"/>
  <c r="BH31" i="37"/>
  <c r="BK31" i="37"/>
  <c r="BL31" i="37"/>
  <c r="BM31" i="37"/>
  <c r="E32" i="37"/>
  <c r="H32" i="37"/>
  <c r="K32" i="37"/>
  <c r="M32" i="37"/>
  <c r="O32" i="37"/>
  <c r="V32" i="37"/>
  <c r="BE32" i="37" s="1"/>
  <c r="BF32" i="37" s="1"/>
  <c r="AB32" i="37"/>
  <c r="AC32" i="37"/>
  <c r="AH32" i="37"/>
  <c r="AL32" i="37"/>
  <c r="AN32" i="37"/>
  <c r="AP32" i="37"/>
  <c r="AR32" i="37"/>
  <c r="AX32" i="37"/>
  <c r="BG32" i="37"/>
  <c r="BH32" i="37"/>
  <c r="BK32" i="37"/>
  <c r="BL32" i="37"/>
  <c r="BM32" i="37"/>
  <c r="E33" i="37"/>
  <c r="H33" i="37"/>
  <c r="K33" i="37"/>
  <c r="M33" i="37"/>
  <c r="O33" i="37"/>
  <c r="V33" i="37"/>
  <c r="AB33" i="37"/>
  <c r="AC33" i="37"/>
  <c r="AH33" i="37"/>
  <c r="AL33" i="37"/>
  <c r="AN33" i="37"/>
  <c r="AP33" i="37"/>
  <c r="AR33" i="37"/>
  <c r="AX33" i="37"/>
  <c r="BE33" i="37"/>
  <c r="BF33" i="37" s="1"/>
  <c r="BG33" i="37"/>
  <c r="BH33" i="37"/>
  <c r="BK33" i="37"/>
  <c r="BL33" i="37"/>
  <c r="BM33" i="37"/>
  <c r="E34" i="37"/>
  <c r="H34" i="37"/>
  <c r="K34" i="37"/>
  <c r="M34" i="37"/>
  <c r="O34" i="37"/>
  <c r="V34" i="37"/>
  <c r="BE34" i="37" s="1"/>
  <c r="BF34" i="37" s="1"/>
  <c r="AB34" i="37"/>
  <c r="AC34" i="37"/>
  <c r="AL34" i="37"/>
  <c r="AN34" i="37"/>
  <c r="AP34" i="37"/>
  <c r="AR34" i="37"/>
  <c r="AX34" i="37"/>
  <c r="BG34" i="37"/>
  <c r="BH34" i="37"/>
  <c r="BK34" i="37"/>
  <c r="BL34" i="37"/>
  <c r="BM34" i="37"/>
  <c r="E35" i="37"/>
  <c r="H35" i="37"/>
  <c r="K35" i="37"/>
  <c r="M35" i="37"/>
  <c r="O35" i="37"/>
  <c r="V35" i="37"/>
  <c r="BE35" i="37" s="1"/>
  <c r="BF35" i="37" s="1"/>
  <c r="AB35" i="37"/>
  <c r="AC35" i="37"/>
  <c r="AH35" i="37"/>
  <c r="AL35" i="37"/>
  <c r="AN35" i="37"/>
  <c r="AP35" i="37"/>
  <c r="AR35" i="37"/>
  <c r="AX35" i="37"/>
  <c r="BG35" i="37"/>
  <c r="BH35" i="37"/>
  <c r="BK35" i="37"/>
  <c r="BL35" i="37"/>
  <c r="BM35" i="37"/>
  <c r="E36" i="37"/>
  <c r="H36" i="37"/>
  <c r="K36" i="37"/>
  <c r="M36" i="37"/>
  <c r="O36" i="37"/>
  <c r="V36" i="37"/>
  <c r="BE36" i="37" s="1"/>
  <c r="BF36" i="37" s="1"/>
  <c r="AB36" i="37"/>
  <c r="AC36" i="37"/>
  <c r="AH36" i="37"/>
  <c r="AL36" i="37"/>
  <c r="AN36" i="37"/>
  <c r="AP36" i="37"/>
  <c r="AR36" i="37"/>
  <c r="AX36" i="37"/>
  <c r="BG36" i="37"/>
  <c r="BH36" i="37"/>
  <c r="BK36" i="37"/>
  <c r="BL36" i="37"/>
  <c r="BM36" i="37"/>
  <c r="E37" i="37"/>
  <c r="H37" i="37"/>
  <c r="K37" i="37"/>
  <c r="M37" i="37"/>
  <c r="O37" i="37"/>
  <c r="V37" i="37"/>
  <c r="BE37" i="37" s="1"/>
  <c r="BF37" i="37" s="1"/>
  <c r="AB37" i="37"/>
  <c r="AC37" i="37"/>
  <c r="AL37" i="37"/>
  <c r="AN37" i="37"/>
  <c r="AP37" i="37"/>
  <c r="AR37" i="37"/>
  <c r="AX37" i="37"/>
  <c r="BG37" i="37"/>
  <c r="BH37" i="37"/>
  <c r="BK37" i="37"/>
  <c r="BL37" i="37"/>
  <c r="BM37" i="37"/>
  <c r="E38" i="37"/>
  <c r="H38" i="37"/>
  <c r="K38" i="37"/>
  <c r="M38" i="37"/>
  <c r="O38" i="37"/>
  <c r="V38" i="37"/>
  <c r="BE38" i="37" s="1"/>
  <c r="BF38" i="37" s="1"/>
  <c r="AB38" i="37"/>
  <c r="AC38" i="37"/>
  <c r="AL38" i="37"/>
  <c r="AN38" i="37"/>
  <c r="AP38" i="37"/>
  <c r="AR38" i="37"/>
  <c r="AX38" i="37"/>
  <c r="BG38" i="37"/>
  <c r="BH38" i="37"/>
  <c r="BK38" i="37"/>
  <c r="BL38" i="37"/>
  <c r="BM38" i="37"/>
  <c r="E39" i="37"/>
  <c r="H39" i="37"/>
  <c r="K39" i="37"/>
  <c r="M39" i="37"/>
  <c r="O39" i="37"/>
  <c r="V39" i="37"/>
  <c r="BE39" i="37" s="1"/>
  <c r="BF39" i="37" s="1"/>
  <c r="AB39" i="37"/>
  <c r="AC39" i="37"/>
  <c r="AH39" i="37"/>
  <c r="AL39" i="37"/>
  <c r="AN39" i="37"/>
  <c r="AP39" i="37"/>
  <c r="AR39" i="37"/>
  <c r="AX39" i="37"/>
  <c r="BG39" i="37"/>
  <c r="BH39" i="37"/>
  <c r="BK39" i="37"/>
  <c r="BL39" i="37"/>
  <c r="BM39" i="37"/>
  <c r="E40" i="37"/>
  <c r="H40" i="37"/>
  <c r="K40" i="37"/>
  <c r="M40" i="37"/>
  <c r="O40" i="37"/>
  <c r="V40" i="37"/>
  <c r="BE40" i="37" s="1"/>
  <c r="BF40" i="37" s="1"/>
  <c r="AB40" i="37"/>
  <c r="AC40" i="37"/>
  <c r="AL40" i="37"/>
  <c r="AN40" i="37"/>
  <c r="AP40" i="37"/>
  <c r="AR40" i="37"/>
  <c r="AX40" i="37"/>
  <c r="BG40" i="37"/>
  <c r="BH40" i="37"/>
  <c r="BK40" i="37"/>
  <c r="BL40" i="37"/>
  <c r="BM40" i="37"/>
  <c r="E41" i="37"/>
  <c r="H41" i="37"/>
  <c r="K41" i="37"/>
  <c r="M41" i="37"/>
  <c r="O41" i="37"/>
  <c r="V41" i="37"/>
  <c r="BE41" i="37" s="1"/>
  <c r="BF41" i="37" s="1"/>
  <c r="AB41" i="37"/>
  <c r="AC41" i="37"/>
  <c r="AL41" i="37"/>
  <c r="AN41" i="37"/>
  <c r="AP41" i="37"/>
  <c r="AR41" i="37"/>
  <c r="AX41" i="37"/>
  <c r="BG41" i="37"/>
  <c r="BH41" i="37"/>
  <c r="BK41" i="37"/>
  <c r="BL41" i="37"/>
  <c r="BM41" i="37"/>
  <c r="E42" i="37"/>
  <c r="H42" i="37"/>
  <c r="K42" i="37"/>
  <c r="M42" i="37"/>
  <c r="O42" i="37"/>
  <c r="V42" i="37"/>
  <c r="BE42" i="37" s="1"/>
  <c r="BF42" i="37" s="1"/>
  <c r="AB42" i="37"/>
  <c r="AC42" i="37"/>
  <c r="AH42" i="37"/>
  <c r="AL42" i="37"/>
  <c r="AN42" i="37"/>
  <c r="AP42" i="37"/>
  <c r="AR42" i="37"/>
  <c r="AX42" i="37"/>
  <c r="BG42" i="37"/>
  <c r="BH42" i="37"/>
  <c r="BK42" i="37"/>
  <c r="BL42" i="37"/>
  <c r="BM42" i="37"/>
  <c r="E43" i="37"/>
  <c r="H43" i="37"/>
  <c r="K43" i="37"/>
  <c r="M43" i="37"/>
  <c r="O43" i="37"/>
  <c r="V43" i="37"/>
  <c r="BE43" i="37" s="1"/>
  <c r="BF43" i="37" s="1"/>
  <c r="AB43" i="37"/>
  <c r="AC43" i="37"/>
  <c r="AL43" i="37"/>
  <c r="AN43" i="37"/>
  <c r="AP43" i="37"/>
  <c r="AR43" i="37"/>
  <c r="AX43" i="37"/>
  <c r="BG43" i="37"/>
  <c r="BH43" i="37"/>
  <c r="BK43" i="37"/>
  <c r="BL43" i="37"/>
  <c r="BM43" i="37"/>
  <c r="E44" i="37"/>
  <c r="H44" i="37"/>
  <c r="K44" i="37"/>
  <c r="M44" i="37"/>
  <c r="O44" i="37"/>
  <c r="V44" i="37"/>
  <c r="BE44" i="37" s="1"/>
  <c r="BF44" i="37" s="1"/>
  <c r="AB44" i="37"/>
  <c r="AC44" i="37"/>
  <c r="AL44" i="37"/>
  <c r="AN44" i="37"/>
  <c r="AP44" i="37"/>
  <c r="AR44" i="37"/>
  <c r="AX44" i="37"/>
  <c r="BG44" i="37"/>
  <c r="BH44" i="37"/>
  <c r="BK44" i="37"/>
  <c r="BL44" i="37"/>
  <c r="BM44" i="37"/>
  <c r="E45" i="37"/>
  <c r="H45" i="37"/>
  <c r="K45" i="37"/>
  <c r="M45" i="37"/>
  <c r="O45" i="37"/>
  <c r="V45" i="37"/>
  <c r="BE45" i="37" s="1"/>
  <c r="BF45" i="37" s="1"/>
  <c r="AB45" i="37"/>
  <c r="AC45" i="37"/>
  <c r="AH45" i="37"/>
  <c r="AL45" i="37"/>
  <c r="AN45" i="37"/>
  <c r="AP45" i="37"/>
  <c r="AR45" i="37"/>
  <c r="AX45" i="37"/>
  <c r="BG45" i="37"/>
  <c r="BH45" i="37"/>
  <c r="BK45" i="37"/>
  <c r="BL45" i="37"/>
  <c r="BM45" i="37"/>
  <c r="E46" i="37"/>
  <c r="H46" i="37"/>
  <c r="K46" i="37"/>
  <c r="M46" i="37"/>
  <c r="O46" i="37"/>
  <c r="V46" i="37"/>
  <c r="BE46" i="37" s="1"/>
  <c r="BF46" i="37" s="1"/>
  <c r="AB46" i="37"/>
  <c r="AC46" i="37"/>
  <c r="AH46" i="37"/>
  <c r="AL46" i="37"/>
  <c r="AN46" i="37"/>
  <c r="AP46" i="37"/>
  <c r="AR46" i="37"/>
  <c r="AX46" i="37"/>
  <c r="BG46" i="37"/>
  <c r="BH46" i="37"/>
  <c r="BK46" i="37"/>
  <c r="BL46" i="37"/>
  <c r="BM46" i="37"/>
  <c r="E47" i="37"/>
  <c r="H47" i="37"/>
  <c r="K47" i="37"/>
  <c r="M47" i="37"/>
  <c r="O47" i="37"/>
  <c r="V47" i="37"/>
  <c r="AB47" i="37"/>
  <c r="AC47" i="37"/>
  <c r="AL47" i="37"/>
  <c r="AN47" i="37"/>
  <c r="AP47" i="37"/>
  <c r="AR47" i="37"/>
  <c r="AX47" i="37"/>
  <c r="BE47" i="37"/>
  <c r="BF47" i="37" s="1"/>
  <c r="BG47" i="37"/>
  <c r="BH47" i="37"/>
  <c r="BK47" i="37"/>
  <c r="BL47" i="37"/>
  <c r="BM47" i="37"/>
  <c r="E48" i="37"/>
  <c r="H48" i="37"/>
  <c r="K48" i="37"/>
  <c r="M48" i="37"/>
  <c r="O48" i="37"/>
  <c r="V48" i="37"/>
  <c r="BE48" i="37" s="1"/>
  <c r="BF48" i="37" s="1"/>
  <c r="AB48" i="37"/>
  <c r="AC48" i="37"/>
  <c r="AH48" i="37"/>
  <c r="AL48" i="37"/>
  <c r="AN48" i="37"/>
  <c r="AP48" i="37"/>
  <c r="AR48" i="37"/>
  <c r="AX48" i="37"/>
  <c r="BG48" i="37"/>
  <c r="BH48" i="37"/>
  <c r="BK48" i="37"/>
  <c r="BL48" i="37"/>
  <c r="BM48" i="37"/>
  <c r="E49" i="37"/>
  <c r="H49" i="37"/>
  <c r="K49" i="37"/>
  <c r="M49" i="37"/>
  <c r="O49" i="37"/>
  <c r="V49" i="37"/>
  <c r="AB49" i="37"/>
  <c r="AC49" i="37"/>
  <c r="AH49" i="37"/>
  <c r="AL49" i="37"/>
  <c r="AN49" i="37"/>
  <c r="AP49" i="37"/>
  <c r="AR49" i="37"/>
  <c r="AX49" i="37"/>
  <c r="BE49" i="37"/>
  <c r="BF49" i="37" s="1"/>
  <c r="BG49" i="37"/>
  <c r="BH49" i="37"/>
  <c r="BK49" i="37"/>
  <c r="BL49" i="37"/>
  <c r="BM49" i="37"/>
  <c r="E50" i="37"/>
  <c r="H50" i="37"/>
  <c r="K50" i="37"/>
  <c r="M50" i="37"/>
  <c r="O50" i="37"/>
  <c r="V50" i="37"/>
  <c r="BE50" i="37" s="1"/>
  <c r="BF50" i="37" s="1"/>
  <c r="AB50" i="37"/>
  <c r="AC50" i="37"/>
  <c r="AL50" i="37"/>
  <c r="AN50" i="37"/>
  <c r="AP50" i="37"/>
  <c r="AR50" i="37"/>
  <c r="AX50" i="37"/>
  <c r="BG50" i="37"/>
  <c r="BH50" i="37"/>
  <c r="BK50" i="37"/>
  <c r="BL50" i="37"/>
  <c r="BM50" i="37"/>
  <c r="E51" i="37"/>
  <c r="H51" i="37"/>
  <c r="K51" i="37"/>
  <c r="M51" i="37"/>
  <c r="O51" i="37"/>
  <c r="V51" i="37"/>
  <c r="BE51" i="37" s="1"/>
  <c r="BF51" i="37" s="1"/>
  <c r="AB51" i="37"/>
  <c r="AC51" i="37"/>
  <c r="AH51" i="37"/>
  <c r="AL51" i="37"/>
  <c r="AN51" i="37"/>
  <c r="AP51" i="37"/>
  <c r="AR51" i="37"/>
  <c r="AX51" i="37"/>
  <c r="BG51" i="37"/>
  <c r="BH51" i="37"/>
  <c r="BK51" i="37"/>
  <c r="BL51" i="37"/>
  <c r="BM51" i="37"/>
  <c r="E52" i="37"/>
  <c r="H52" i="37"/>
  <c r="K52" i="37"/>
  <c r="M52" i="37"/>
  <c r="O52" i="37"/>
  <c r="V52" i="37"/>
  <c r="BE52" i="37" s="1"/>
  <c r="BF52" i="37" s="1"/>
  <c r="AB52" i="37"/>
  <c r="AC52" i="37"/>
  <c r="AH52" i="37"/>
  <c r="AL52" i="37"/>
  <c r="AN52" i="37"/>
  <c r="AP52" i="37"/>
  <c r="AR52" i="37"/>
  <c r="AX52" i="37"/>
  <c r="BG52" i="37"/>
  <c r="BH52" i="37"/>
  <c r="BK52" i="37"/>
  <c r="BL52" i="37"/>
  <c r="BM52" i="37"/>
  <c r="E53" i="37"/>
  <c r="H53" i="37"/>
  <c r="K53" i="37"/>
  <c r="M53" i="37"/>
  <c r="O53" i="37"/>
  <c r="V53" i="37"/>
  <c r="BE53" i="37" s="1"/>
  <c r="BF53" i="37" s="1"/>
  <c r="AB53" i="37"/>
  <c r="AC53" i="37"/>
  <c r="AL53" i="37"/>
  <c r="AN53" i="37"/>
  <c r="AP53" i="37"/>
  <c r="AR53" i="37"/>
  <c r="AX53" i="37"/>
  <c r="BG53" i="37"/>
  <c r="BH53" i="37"/>
  <c r="BK53" i="37"/>
  <c r="BL53" i="37"/>
  <c r="BM53" i="37"/>
  <c r="E54" i="37"/>
  <c r="H54" i="37"/>
  <c r="K54" i="37"/>
  <c r="M54" i="37"/>
  <c r="O54" i="37"/>
  <c r="V54" i="37"/>
  <c r="BE54" i="37" s="1"/>
  <c r="BF54" i="37" s="1"/>
  <c r="Z54" i="37"/>
  <c r="AB54" i="37"/>
  <c r="AC54" i="37"/>
  <c r="AI54" i="37"/>
  <c r="AL54" i="37"/>
  <c r="AN54" i="37"/>
  <c r="AP54" i="37"/>
  <c r="AR54" i="37"/>
  <c r="AX54" i="37"/>
  <c r="BG54" i="37"/>
  <c r="BH54" i="37"/>
  <c r="BK54" i="37"/>
  <c r="BL54" i="37"/>
  <c r="BM54" i="37"/>
  <c r="E55" i="37"/>
  <c r="H55" i="37"/>
  <c r="K55" i="37"/>
  <c r="M55" i="37"/>
  <c r="O55" i="37"/>
  <c r="V55" i="37"/>
  <c r="BE55" i="37" s="1"/>
  <c r="BF55" i="37" s="1"/>
  <c r="Z55" i="37"/>
  <c r="AB55" i="37"/>
  <c r="AC55" i="37"/>
  <c r="AI55" i="37"/>
  <c r="AH55" i="37" s="1"/>
  <c r="AL55" i="37"/>
  <c r="AN55" i="37"/>
  <c r="AP55" i="37"/>
  <c r="AR55" i="37"/>
  <c r="AX55" i="37"/>
  <c r="BG55" i="37"/>
  <c r="BH55" i="37"/>
  <c r="BK55" i="37"/>
  <c r="BL55" i="37"/>
  <c r="BM55" i="37"/>
  <c r="E56" i="37"/>
  <c r="H56" i="37"/>
  <c r="K56" i="37"/>
  <c r="M56" i="37"/>
  <c r="O56" i="37"/>
  <c r="V56" i="37"/>
  <c r="BE56" i="37" s="1"/>
  <c r="BF56" i="37" s="1"/>
  <c r="Z56" i="37"/>
  <c r="AB56" i="37"/>
  <c r="AC56" i="37"/>
  <c r="AI56" i="37"/>
  <c r="AL56" i="37"/>
  <c r="AN56" i="37"/>
  <c r="AP56" i="37"/>
  <c r="AR56" i="37"/>
  <c r="AX56" i="37"/>
  <c r="BG56" i="37"/>
  <c r="BH56" i="37"/>
  <c r="BK56" i="37"/>
  <c r="BL56" i="37"/>
  <c r="BM56" i="37"/>
  <c r="E57" i="37"/>
  <c r="H57" i="37"/>
  <c r="K57" i="37"/>
  <c r="M57" i="37"/>
  <c r="O57" i="37"/>
  <c r="V57" i="37"/>
  <c r="Z57" i="37"/>
  <c r="AB57" i="37"/>
  <c r="AC57" i="37"/>
  <c r="AI57" i="37"/>
  <c r="AL57" i="37"/>
  <c r="AN57" i="37"/>
  <c r="AP57" i="37"/>
  <c r="AR57" i="37"/>
  <c r="AX57" i="37"/>
  <c r="BE57" i="37"/>
  <c r="BF57" i="37" s="1"/>
  <c r="BG57" i="37"/>
  <c r="BH57" i="37"/>
  <c r="BK57" i="37"/>
  <c r="BL57" i="37"/>
  <c r="BM57" i="37"/>
  <c r="E58" i="37"/>
  <c r="H58" i="37"/>
  <c r="K58" i="37"/>
  <c r="M58" i="37"/>
  <c r="O58" i="37"/>
  <c r="V58" i="37"/>
  <c r="BE58" i="37" s="1"/>
  <c r="BF58" i="37" s="1"/>
  <c r="Z58" i="37"/>
  <c r="AB58" i="37"/>
  <c r="AC58" i="37"/>
  <c r="AI58" i="37"/>
  <c r="AL58" i="37"/>
  <c r="AN58" i="37"/>
  <c r="AP58" i="37"/>
  <c r="AR58" i="37"/>
  <c r="AX58" i="37"/>
  <c r="BG58" i="37"/>
  <c r="BH58" i="37"/>
  <c r="BK58" i="37"/>
  <c r="BL58" i="37"/>
  <c r="BM58" i="37"/>
  <c r="E59" i="37"/>
  <c r="H59" i="37"/>
  <c r="K59" i="37"/>
  <c r="M59" i="37"/>
  <c r="O59" i="37"/>
  <c r="V59" i="37"/>
  <c r="BE59" i="37" s="1"/>
  <c r="BF59" i="37" s="1"/>
  <c r="Z59" i="37"/>
  <c r="AB59" i="37"/>
  <c r="AC59" i="37"/>
  <c r="AI59" i="37"/>
  <c r="AL59" i="37"/>
  <c r="AN59" i="37"/>
  <c r="AP59" i="37"/>
  <c r="AR59" i="37"/>
  <c r="AX59" i="37"/>
  <c r="BG59" i="37"/>
  <c r="BH59" i="37"/>
  <c r="BK59" i="37"/>
  <c r="BL59" i="37"/>
  <c r="BM59" i="37"/>
  <c r="E60" i="37"/>
  <c r="H60" i="37"/>
  <c r="K60" i="37"/>
  <c r="M60" i="37"/>
  <c r="O60" i="37"/>
  <c r="V60" i="37"/>
  <c r="BE60" i="37" s="1"/>
  <c r="BF60" i="37" s="1"/>
  <c r="Z60" i="37"/>
  <c r="AB60" i="37"/>
  <c r="AC60" i="37"/>
  <c r="AI60" i="37"/>
  <c r="AL60" i="37"/>
  <c r="AN60" i="37"/>
  <c r="AP60" i="37"/>
  <c r="AR60" i="37"/>
  <c r="AX60" i="37"/>
  <c r="BG60" i="37"/>
  <c r="BH60" i="37"/>
  <c r="BK60" i="37"/>
  <c r="BL60" i="37"/>
  <c r="BM60" i="37"/>
  <c r="E61" i="37"/>
  <c r="H61" i="37"/>
  <c r="K61" i="37"/>
  <c r="M61" i="37"/>
  <c r="O61" i="37"/>
  <c r="V61" i="37"/>
  <c r="BE61" i="37" s="1"/>
  <c r="BF61" i="37" s="1"/>
  <c r="Z61" i="37"/>
  <c r="AB61" i="37"/>
  <c r="AC61" i="37"/>
  <c r="AI61" i="37"/>
  <c r="AH61" i="37" s="1"/>
  <c r="AL61" i="37"/>
  <c r="AN61" i="37"/>
  <c r="AP61" i="37"/>
  <c r="AR61" i="37"/>
  <c r="AX61" i="37"/>
  <c r="BG61" i="37"/>
  <c r="BH61" i="37"/>
  <c r="BK61" i="37"/>
  <c r="BL61" i="37"/>
  <c r="BM61" i="37"/>
  <c r="E62" i="37"/>
  <c r="H62" i="37"/>
  <c r="K62" i="37"/>
  <c r="M62" i="37"/>
  <c r="O62" i="37"/>
  <c r="V62" i="37"/>
  <c r="BE62" i="37" s="1"/>
  <c r="BF62" i="37" s="1"/>
  <c r="Z62" i="37"/>
  <c r="AB62" i="37"/>
  <c r="AC62" i="37"/>
  <c r="AI62" i="37"/>
  <c r="AL62" i="37"/>
  <c r="AN62" i="37"/>
  <c r="AP62" i="37"/>
  <c r="AR62" i="37"/>
  <c r="AX62" i="37"/>
  <c r="BG62" i="37"/>
  <c r="BH62" i="37"/>
  <c r="BK62" i="37"/>
  <c r="BL62" i="37"/>
  <c r="BM62" i="37"/>
  <c r="E63" i="37"/>
  <c r="H63" i="37"/>
  <c r="K63" i="37"/>
  <c r="M63" i="37"/>
  <c r="O63" i="37"/>
  <c r="V63" i="37"/>
  <c r="BE63" i="37" s="1"/>
  <c r="BF63" i="37" s="1"/>
  <c r="Z63" i="37"/>
  <c r="AB63" i="37"/>
  <c r="AC63" i="37"/>
  <c r="AI63" i="37"/>
  <c r="AL63" i="37"/>
  <c r="AN63" i="37"/>
  <c r="AP63" i="37"/>
  <c r="AR63" i="37"/>
  <c r="AX63" i="37"/>
  <c r="BG63" i="37"/>
  <c r="BH63" i="37"/>
  <c r="BK63" i="37"/>
  <c r="BL63" i="37"/>
  <c r="BM63" i="37"/>
  <c r="E64" i="37"/>
  <c r="H64" i="37"/>
  <c r="K64" i="37"/>
  <c r="M64" i="37"/>
  <c r="O64" i="37"/>
  <c r="V64" i="37"/>
  <c r="BE64" i="37" s="1"/>
  <c r="BF64" i="37" s="1"/>
  <c r="Z64" i="37"/>
  <c r="AB64" i="37"/>
  <c r="AC64" i="37"/>
  <c r="AI64" i="37"/>
  <c r="AH64" i="37" s="1"/>
  <c r="AL64" i="37"/>
  <c r="AN64" i="37"/>
  <c r="AP64" i="37"/>
  <c r="AR64" i="37"/>
  <c r="AX64" i="37"/>
  <c r="BG64" i="37"/>
  <c r="BH64" i="37"/>
  <c r="BK64" i="37"/>
  <c r="BL64" i="37"/>
  <c r="BM64" i="37"/>
  <c r="E65" i="37"/>
  <c r="H65" i="37"/>
  <c r="K65" i="37"/>
  <c r="M65" i="37"/>
  <c r="O65" i="37"/>
  <c r="V65" i="37"/>
  <c r="Z65" i="37"/>
  <c r="AB65" i="37"/>
  <c r="AC65" i="37"/>
  <c r="AI65" i="37"/>
  <c r="AL65" i="37"/>
  <c r="AN65" i="37"/>
  <c r="AP65" i="37"/>
  <c r="AR65" i="37"/>
  <c r="AX65" i="37"/>
  <c r="BE65" i="37"/>
  <c r="BF65" i="37" s="1"/>
  <c r="BG65" i="37"/>
  <c r="BH65" i="37"/>
  <c r="BK65" i="37"/>
  <c r="BL65" i="37"/>
  <c r="BM65" i="37"/>
  <c r="E66" i="37"/>
  <c r="H66" i="37"/>
  <c r="K66" i="37"/>
  <c r="M66" i="37"/>
  <c r="O66" i="37"/>
  <c r="V66" i="37"/>
  <c r="BE66" i="37" s="1"/>
  <c r="BF66" i="37" s="1"/>
  <c r="Z66" i="37"/>
  <c r="AB66" i="37"/>
  <c r="AC66" i="37"/>
  <c r="AI66" i="37"/>
  <c r="AL66" i="37"/>
  <c r="AN66" i="37"/>
  <c r="AP66" i="37"/>
  <c r="AR66" i="37"/>
  <c r="AX66" i="37"/>
  <c r="BG66" i="37"/>
  <c r="BH66" i="37"/>
  <c r="BK66" i="37"/>
  <c r="BL66" i="37"/>
  <c r="BM66" i="37"/>
  <c r="E67" i="37"/>
  <c r="H67" i="37"/>
  <c r="K67" i="37"/>
  <c r="M67" i="37"/>
  <c r="O67" i="37"/>
  <c r="V67" i="37"/>
  <c r="BE67" i="37" s="1"/>
  <c r="BF67" i="37" s="1"/>
  <c r="Z67" i="37"/>
  <c r="AB67" i="37"/>
  <c r="AC67" i="37"/>
  <c r="AI67" i="37"/>
  <c r="AH67" i="37" s="1"/>
  <c r="AL67" i="37"/>
  <c r="AN67" i="37"/>
  <c r="AP67" i="37"/>
  <c r="AR67" i="37"/>
  <c r="AX67" i="37"/>
  <c r="BG67" i="37"/>
  <c r="BH67" i="37"/>
  <c r="BK67" i="37"/>
  <c r="BL67" i="37"/>
  <c r="BM67" i="37"/>
  <c r="E68" i="37"/>
  <c r="H68" i="37"/>
  <c r="K68" i="37"/>
  <c r="M68" i="37"/>
  <c r="O68" i="37"/>
  <c r="V68" i="37"/>
  <c r="BE68" i="37" s="1"/>
  <c r="BF68" i="37" s="1"/>
  <c r="Z68" i="37"/>
  <c r="AB68" i="37"/>
  <c r="AC68" i="37"/>
  <c r="AI68" i="37"/>
  <c r="AL68" i="37"/>
  <c r="AN68" i="37"/>
  <c r="AP68" i="37"/>
  <c r="AR68" i="37"/>
  <c r="AX68" i="37"/>
  <c r="BG68" i="37"/>
  <c r="BH68" i="37"/>
  <c r="BK68" i="37"/>
  <c r="BL68" i="37"/>
  <c r="BM68" i="37"/>
  <c r="E69" i="37"/>
  <c r="H69" i="37"/>
  <c r="K69" i="37"/>
  <c r="M69" i="37"/>
  <c r="O69" i="37"/>
  <c r="V69" i="37"/>
  <c r="BE69" i="37" s="1"/>
  <c r="BF69" i="37" s="1"/>
  <c r="Z69" i="37"/>
  <c r="AB69" i="37"/>
  <c r="AC69" i="37"/>
  <c r="AI69" i="37"/>
  <c r="AH69" i="37" s="1"/>
  <c r="AL69" i="37"/>
  <c r="AN69" i="37"/>
  <c r="AP69" i="37"/>
  <c r="AR69" i="37"/>
  <c r="AX69" i="37"/>
  <c r="BG69" i="37"/>
  <c r="BH69" i="37"/>
  <c r="BK69" i="37"/>
  <c r="BL69" i="37"/>
  <c r="BM69" i="37"/>
  <c r="E70" i="37"/>
  <c r="H70" i="37"/>
  <c r="K70" i="37"/>
  <c r="M70" i="37"/>
  <c r="O70" i="37"/>
  <c r="V70" i="37"/>
  <c r="BE70" i="37" s="1"/>
  <c r="BF70" i="37" s="1"/>
  <c r="Z70" i="37"/>
  <c r="AB70" i="37"/>
  <c r="AC70" i="37"/>
  <c r="AI70" i="37"/>
  <c r="AL70" i="37"/>
  <c r="AN70" i="37"/>
  <c r="AP70" i="37"/>
  <c r="AR70" i="37"/>
  <c r="AX70" i="37"/>
  <c r="BG70" i="37"/>
  <c r="BH70" i="37"/>
  <c r="BK70" i="37"/>
  <c r="BL70" i="37"/>
  <c r="BM70" i="37"/>
  <c r="E71" i="37"/>
  <c r="H71" i="37"/>
  <c r="K71" i="37"/>
  <c r="M71" i="37"/>
  <c r="O71" i="37"/>
  <c r="V71" i="37"/>
  <c r="BE71" i="37" s="1"/>
  <c r="BF71" i="37" s="1"/>
  <c r="Z71" i="37"/>
  <c r="AB71" i="37"/>
  <c r="AC71" i="37"/>
  <c r="AI71" i="37"/>
  <c r="AL71" i="37"/>
  <c r="AN71" i="37"/>
  <c r="AP71" i="37"/>
  <c r="AR71" i="37"/>
  <c r="AX71" i="37"/>
  <c r="BG71" i="37"/>
  <c r="BH71" i="37"/>
  <c r="BK71" i="37"/>
  <c r="BL71" i="37"/>
  <c r="BM71" i="37"/>
  <c r="E72" i="37"/>
  <c r="H72" i="37"/>
  <c r="K72" i="37"/>
  <c r="M72" i="37"/>
  <c r="O72" i="37"/>
  <c r="V72" i="37"/>
  <c r="BE72" i="37" s="1"/>
  <c r="BF72" i="37" s="1"/>
  <c r="Z72" i="37"/>
  <c r="AB72" i="37"/>
  <c r="AC72" i="37"/>
  <c r="AL72" i="37"/>
  <c r="AN72" i="37"/>
  <c r="AP72" i="37"/>
  <c r="AR72" i="37"/>
  <c r="AX72" i="37"/>
  <c r="BG72" i="37"/>
  <c r="BH72" i="37"/>
  <c r="BK72" i="37"/>
  <c r="BL72" i="37"/>
  <c r="BM72" i="37"/>
  <c r="E73" i="37"/>
  <c r="H73" i="37"/>
  <c r="K73" i="37"/>
  <c r="M73" i="37"/>
  <c r="O73" i="37"/>
  <c r="V73" i="37"/>
  <c r="Z73" i="37"/>
  <c r="AB73" i="37"/>
  <c r="AC73" i="37"/>
  <c r="AL73" i="37"/>
  <c r="AN73" i="37"/>
  <c r="AP73" i="37"/>
  <c r="AR73" i="37"/>
  <c r="AX73" i="37"/>
  <c r="BE73" i="37"/>
  <c r="BF73" i="37" s="1"/>
  <c r="BG73" i="37"/>
  <c r="BH73" i="37"/>
  <c r="BK73" i="37"/>
  <c r="BL73" i="37"/>
  <c r="BM73" i="37"/>
  <c r="V12" i="37"/>
  <c r="V13" i="37"/>
  <c r="V14" i="37"/>
  <c r="V15" i="37"/>
  <c r="V16" i="37"/>
  <c r="V17" i="37"/>
  <c r="V18" i="37"/>
  <c r="V19" i="37"/>
  <c r="V20" i="37"/>
  <c r="V21" i="37"/>
  <c r="V22" i="37"/>
  <c r="V23" i="37"/>
  <c r="V24" i="37"/>
  <c r="V25" i="37"/>
  <c r="V26" i="37"/>
  <c r="V27" i="37"/>
  <c r="V28" i="37"/>
  <c r="V11" i="37"/>
  <c r="AH11" i="37" l="1"/>
  <c r="AH68" i="37"/>
  <c r="AH65" i="37"/>
  <c r="AH62" i="37"/>
  <c r="AH58" i="37"/>
  <c r="AH30" i="37"/>
  <c r="AH70" i="37"/>
  <c r="AH66" i="37"/>
  <c r="AH60" i="37"/>
  <c r="AH57" i="37"/>
  <c r="AH54" i="37"/>
  <c r="AH50" i="37"/>
  <c r="AH44" i="37"/>
  <c r="AH41" i="37"/>
  <c r="AH38" i="37"/>
  <c r="AH34" i="37"/>
  <c r="AH63" i="37"/>
  <c r="AH59" i="37"/>
  <c r="AH56" i="37"/>
  <c r="AH53" i="37"/>
  <c r="AH47" i="37"/>
  <c r="AH43" i="37"/>
  <c r="AH40" i="37"/>
  <c r="AH37" i="37"/>
  <c r="AH31" i="37"/>
  <c r="AH29" i="37"/>
  <c r="AH71" i="37"/>
  <c r="AT10" i="37" l="1"/>
  <c r="BG12" i="37" l="1"/>
  <c r="AB28" i="37"/>
  <c r="AB27" i="37"/>
  <c r="AB26" i="37"/>
  <c r="AB25" i="37"/>
  <c r="AB24" i="37"/>
  <c r="AB23" i="37"/>
  <c r="AB22" i="37"/>
  <c r="AB21" i="37"/>
  <c r="AB20" i="37"/>
  <c r="AB19" i="37"/>
  <c r="AB18" i="37"/>
  <c r="AB17" i="37"/>
  <c r="AB16" i="37"/>
  <c r="AB15" i="37"/>
  <c r="BE28" i="37" l="1"/>
  <c r="BF28" i="37" s="1"/>
  <c r="BE27" i="37"/>
  <c r="BF27" i="37" s="1"/>
  <c r="BE26" i="37"/>
  <c r="BF26" i="37" s="1"/>
  <c r="BE25" i="37"/>
  <c r="BF25" i="37" s="1"/>
  <c r="AC12" i="37" l="1"/>
  <c r="AC10" i="37" s="1"/>
  <c r="AC28" i="37"/>
  <c r="AC27" i="37"/>
  <c r="AC26" i="37"/>
  <c r="AC25" i="37"/>
  <c r="AC24" i="37"/>
  <c r="AC23" i="37"/>
  <c r="AC22" i="37"/>
  <c r="AC21" i="37"/>
  <c r="AC20" i="37"/>
  <c r="AC19" i="37"/>
  <c r="AC18" i="37"/>
  <c r="AC17" i="37"/>
  <c r="AC16" i="37"/>
  <c r="AC15" i="37"/>
  <c r="AC14" i="37"/>
  <c r="AC13" i="37"/>
  <c r="AA11" i="16" l="1"/>
  <c r="AA10" i="16"/>
  <c r="AA9" i="16"/>
  <c r="AA8" i="16"/>
  <c r="AA7" i="16"/>
  <c r="AA6" i="16"/>
  <c r="BK11" i="37" l="1"/>
  <c r="BE11" i="37" l="1"/>
  <c r="BF11" i="37" s="1"/>
  <c r="AB11" i="37"/>
  <c r="AX11" i="37"/>
  <c r="AX12" i="37"/>
  <c r="AX13" i="37"/>
  <c r="AX14" i="37"/>
  <c r="AX15" i="37"/>
  <c r="AX16" i="37"/>
  <c r="AX17" i="37"/>
  <c r="AX18" i="37"/>
  <c r="AX19" i="37"/>
  <c r="AX20" i="37"/>
  <c r="AX21" i="37"/>
  <c r="AX22" i="37"/>
  <c r="AX23" i="37"/>
  <c r="AX24" i="37"/>
  <c r="AX25" i="37"/>
  <c r="AX26" i="37"/>
  <c r="AX27" i="37"/>
  <c r="AX28" i="37"/>
  <c r="A73" i="37"/>
  <c r="BM28" i="37"/>
  <c r="BL28" i="37"/>
  <c r="BK28" i="37"/>
  <c r="BH28" i="37"/>
  <c r="BG28" i="37"/>
  <c r="AR28" i="37"/>
  <c r="AP28" i="37"/>
  <c r="AN28" i="37"/>
  <c r="AL28" i="37"/>
  <c r="O28" i="37"/>
  <c r="M28" i="37"/>
  <c r="K28" i="37"/>
  <c r="H28" i="37"/>
  <c r="A28" i="37"/>
  <c r="BM27" i="37"/>
  <c r="BL27" i="37"/>
  <c r="BK27" i="37"/>
  <c r="BH27" i="37"/>
  <c r="BG27" i="37"/>
  <c r="AR27" i="37"/>
  <c r="AP27" i="37"/>
  <c r="AN27" i="37"/>
  <c r="AL27" i="37"/>
  <c r="O27" i="37"/>
  <c r="M27" i="37"/>
  <c r="K27" i="37"/>
  <c r="H27" i="37"/>
  <c r="A27" i="37"/>
  <c r="BM26" i="37"/>
  <c r="BL26" i="37"/>
  <c r="BK26" i="37"/>
  <c r="BH26" i="37"/>
  <c r="BG26" i="37"/>
  <c r="AR26" i="37"/>
  <c r="AP26" i="37"/>
  <c r="AN26" i="37"/>
  <c r="AL26" i="37"/>
  <c r="O26" i="37"/>
  <c r="M26" i="37"/>
  <c r="K26" i="37"/>
  <c r="H26" i="37"/>
  <c r="A26" i="37"/>
  <c r="BM25" i="37"/>
  <c r="BL25" i="37"/>
  <c r="BK25" i="37"/>
  <c r="BH25" i="37"/>
  <c r="BG25" i="37"/>
  <c r="AR25" i="37"/>
  <c r="AP25" i="37"/>
  <c r="AN25" i="37"/>
  <c r="AL25" i="37"/>
  <c r="O25" i="37"/>
  <c r="M25" i="37"/>
  <c r="K25" i="37"/>
  <c r="H25" i="37"/>
  <c r="A25" i="37"/>
  <c r="BM24" i="37"/>
  <c r="BL24" i="37"/>
  <c r="BK24" i="37"/>
  <c r="BE24" i="37" s="1"/>
  <c r="BF24" i="37" s="1"/>
  <c r="BH24" i="37"/>
  <c r="BG24" i="37"/>
  <c r="AR24" i="37"/>
  <c r="AP24" i="37"/>
  <c r="AN24" i="37"/>
  <c r="AL24" i="37"/>
  <c r="O24" i="37"/>
  <c r="M24" i="37"/>
  <c r="K24" i="37"/>
  <c r="H24" i="37"/>
  <c r="A24" i="37"/>
  <c r="BM23" i="37"/>
  <c r="BL23" i="37"/>
  <c r="BK23" i="37"/>
  <c r="BE23" i="37" s="1"/>
  <c r="BF23" i="37" s="1"/>
  <c r="BH23" i="37"/>
  <c r="BG23" i="37"/>
  <c r="AR23" i="37"/>
  <c r="AP23" i="37"/>
  <c r="AN23" i="37"/>
  <c r="AL23" i="37"/>
  <c r="O23" i="37"/>
  <c r="M23" i="37"/>
  <c r="K23" i="37"/>
  <c r="H23" i="37"/>
  <c r="A23" i="37"/>
  <c r="BM22" i="37"/>
  <c r="BL22" i="37"/>
  <c r="BK22" i="37"/>
  <c r="BE22" i="37" s="1"/>
  <c r="BF22" i="37" s="1"/>
  <c r="BH22" i="37"/>
  <c r="BG22" i="37"/>
  <c r="AR22" i="37"/>
  <c r="AP22" i="37"/>
  <c r="AN22" i="37"/>
  <c r="AL22" i="37"/>
  <c r="O22" i="37"/>
  <c r="M22" i="37"/>
  <c r="K22" i="37"/>
  <c r="H22" i="37"/>
  <c r="A22" i="37"/>
  <c r="BM21" i="37"/>
  <c r="BL21" i="37"/>
  <c r="BK21" i="37"/>
  <c r="BE21" i="37" s="1"/>
  <c r="BF21" i="37" s="1"/>
  <c r="BH21" i="37"/>
  <c r="BG21" i="37"/>
  <c r="AR21" i="37"/>
  <c r="AP21" i="37"/>
  <c r="AN21" i="37"/>
  <c r="AL21" i="37"/>
  <c r="O21" i="37"/>
  <c r="M21" i="37"/>
  <c r="K21" i="37"/>
  <c r="H21" i="37"/>
  <c r="A21" i="37"/>
  <c r="BM20" i="37"/>
  <c r="BL20" i="37"/>
  <c r="BK20" i="37"/>
  <c r="BE20" i="37" s="1"/>
  <c r="BF20" i="37" s="1"/>
  <c r="BH20" i="37"/>
  <c r="BG20" i="37"/>
  <c r="AR20" i="37"/>
  <c r="AP20" i="37"/>
  <c r="AN20" i="37"/>
  <c r="AL20" i="37"/>
  <c r="O20" i="37"/>
  <c r="M20" i="37"/>
  <c r="K20" i="37"/>
  <c r="H20" i="37"/>
  <c r="A20" i="37"/>
  <c r="BM19" i="37"/>
  <c r="BL19" i="37"/>
  <c r="BK19" i="37"/>
  <c r="BE19" i="37" s="1"/>
  <c r="BF19" i="37" s="1"/>
  <c r="BH19" i="37"/>
  <c r="BG19" i="37"/>
  <c r="AR19" i="37"/>
  <c r="AP19" i="37"/>
  <c r="AN19" i="37"/>
  <c r="AL19" i="37"/>
  <c r="O19" i="37"/>
  <c r="M19" i="37"/>
  <c r="K19" i="37"/>
  <c r="H19" i="37"/>
  <c r="A19" i="37"/>
  <c r="BM18" i="37"/>
  <c r="BL18" i="37"/>
  <c r="BK18" i="37"/>
  <c r="BE18" i="37" s="1"/>
  <c r="BF18" i="37" s="1"/>
  <c r="BH18" i="37"/>
  <c r="BG18" i="37"/>
  <c r="AR18" i="37"/>
  <c r="AP18" i="37"/>
  <c r="AN18" i="37"/>
  <c r="AL18" i="37"/>
  <c r="O18" i="37"/>
  <c r="M18" i="37"/>
  <c r="K18" i="37"/>
  <c r="H18" i="37"/>
  <c r="A18" i="37"/>
  <c r="BM17" i="37"/>
  <c r="BL17" i="37"/>
  <c r="BK17" i="37"/>
  <c r="BE17" i="37" s="1"/>
  <c r="BF17" i="37" s="1"/>
  <c r="BH17" i="37"/>
  <c r="BG17" i="37"/>
  <c r="AR17" i="37"/>
  <c r="AP17" i="37"/>
  <c r="AN17" i="37"/>
  <c r="AL17" i="37"/>
  <c r="O17" i="37"/>
  <c r="M17" i="37"/>
  <c r="K17" i="37"/>
  <c r="H17" i="37"/>
  <c r="A17" i="37"/>
  <c r="BL16" i="37"/>
  <c r="BK16" i="37"/>
  <c r="BE16" i="37" s="1"/>
  <c r="BF16" i="37" s="1"/>
  <c r="BH16" i="37"/>
  <c r="BG16" i="37"/>
  <c r="AR16" i="37"/>
  <c r="AP16" i="37"/>
  <c r="AN16" i="37"/>
  <c r="AL16" i="37"/>
  <c r="O16" i="37"/>
  <c r="M16" i="37"/>
  <c r="K16" i="37"/>
  <c r="H16" i="37"/>
  <c r="A16" i="37"/>
  <c r="BL15" i="37"/>
  <c r="BK15" i="37"/>
  <c r="BE15" i="37" s="1"/>
  <c r="BF15" i="37" s="1"/>
  <c r="BH15" i="37"/>
  <c r="BG15" i="37"/>
  <c r="AR15" i="37"/>
  <c r="AP15" i="37"/>
  <c r="AN15" i="37"/>
  <c r="AL15" i="37"/>
  <c r="O15" i="37"/>
  <c r="M15" i="37"/>
  <c r="K15" i="37"/>
  <c r="H15" i="37"/>
  <c r="A15" i="37"/>
  <c r="BH14" i="37"/>
  <c r="BG14" i="37"/>
  <c r="AR14" i="37"/>
  <c r="AP14" i="37"/>
  <c r="AN14" i="37"/>
  <c r="O14" i="37"/>
  <c r="M14" i="37"/>
  <c r="K14" i="37"/>
  <c r="H14" i="37"/>
  <c r="A14" i="37"/>
  <c r="BH13" i="37"/>
  <c r="BG13" i="37"/>
  <c r="AR13" i="37"/>
  <c r="AP13" i="37"/>
  <c r="AN13" i="37"/>
  <c r="O13" i="37"/>
  <c r="M13" i="37"/>
  <c r="K13" i="37"/>
  <c r="H13" i="37"/>
  <c r="A13" i="37"/>
  <c r="BH12" i="37"/>
  <c r="AR12" i="37"/>
  <c r="AP12" i="37"/>
  <c r="AN12" i="37"/>
  <c r="O12" i="37"/>
  <c r="M12" i="37"/>
  <c r="K12" i="37"/>
  <c r="H12" i="37"/>
  <c r="A12" i="37"/>
  <c r="BH11" i="37"/>
  <c r="AR11" i="37"/>
  <c r="AP11" i="37"/>
  <c r="AN11" i="37"/>
  <c r="O11" i="37"/>
  <c r="M11" i="37"/>
  <c r="K11" i="37"/>
  <c r="H11" i="37"/>
  <c r="E11" i="37"/>
  <c r="E12" i="37" s="1"/>
  <c r="A11" i="37"/>
  <c r="BD10" i="37"/>
  <c r="BC10" i="37"/>
  <c r="BB10" i="37"/>
  <c r="BA10" i="37"/>
  <c r="AZ10" i="37"/>
  <c r="AY10" i="37"/>
  <c r="AF10" i="37"/>
  <c r="AE10" i="37"/>
  <c r="AD10" i="37"/>
  <c r="AA10" i="37"/>
  <c r="AJ72" i="37" l="1"/>
  <c r="AK72" i="37"/>
  <c r="AJ73" i="37"/>
  <c r="AI73" i="37" s="1"/>
  <c r="AK73" i="37"/>
  <c r="E13" i="37"/>
  <c r="E14" i="37" s="1"/>
  <c r="AH13" i="37"/>
  <c r="AH26" i="37"/>
  <c r="BM16" i="37"/>
  <c r="AR10" i="37"/>
  <c r="AS10" i="37" s="1"/>
  <c r="BM14" i="37"/>
  <c r="BL14" i="37"/>
  <c r="AL14" i="37" s="1"/>
  <c r="E15" i="37"/>
  <c r="E16" i="37" s="1"/>
  <c r="E17" i="37" s="1"/>
  <c r="E18" i="37" s="1"/>
  <c r="E19" i="37" s="1"/>
  <c r="E20" i="37" s="1"/>
  <c r="E21" i="37" s="1"/>
  <c r="E22" i="37" s="1"/>
  <c r="E23" i="37" s="1"/>
  <c r="E24" i="37" s="1"/>
  <c r="E25" i="37" s="1"/>
  <c r="E26" i="37" s="1"/>
  <c r="E27" i="37" s="1"/>
  <c r="E28" i="37" s="1"/>
  <c r="AH20" i="37"/>
  <c r="AH28" i="37"/>
  <c r="AH24" i="37"/>
  <c r="BM13" i="37"/>
  <c r="BL13" i="37" s="1"/>
  <c r="AL13" i="37" s="1"/>
  <c r="BK12" i="37"/>
  <c r="BE12" i="37" s="1"/>
  <c r="BF12" i="37" s="1"/>
  <c r="AH18" i="37"/>
  <c r="BM15" i="37"/>
  <c r="AH16" i="37"/>
  <c r="AH22" i="37"/>
  <c r="AI72" i="37" l="1"/>
  <c r="AH72" i="37" s="1"/>
  <c r="AJ10" i="37"/>
  <c r="AH21" i="37"/>
  <c r="AH73" i="37"/>
  <c r="AH27" i="37"/>
  <c r="AH23" i="37"/>
  <c r="AH19" i="37"/>
  <c r="AH15" i="37"/>
  <c r="AH17" i="37"/>
  <c r="AH25" i="37"/>
  <c r="BM12" i="37"/>
  <c r="BM11" i="37"/>
  <c r="BL11" i="37" s="1"/>
  <c r="AL11" i="37" s="1"/>
  <c r="BL12" i="37"/>
  <c r="AL12" i="37" s="1"/>
  <c r="BL10" i="37" l="1"/>
  <c r="BK13" i="37" l="1"/>
  <c r="BK14" i="37"/>
  <c r="AB14" i="37" l="1"/>
  <c r="BE14" i="37"/>
  <c r="BF14" i="37" s="1"/>
  <c r="BE13" i="37"/>
  <c r="BF13" i="37" s="1"/>
  <c r="AB13" i="37"/>
  <c r="BK10" i="37"/>
  <c r="AH14" i="37" l="1"/>
  <c r="AB12" i="37" l="1"/>
  <c r="AB10" i="37" s="1"/>
  <c r="Z10" i="37"/>
  <c r="AI10" i="37" l="1"/>
  <c r="AH12" i="37" l="1"/>
  <c r="AH10" i="37" s="1"/>
</calcChain>
</file>

<file path=xl/sharedStrings.xml><?xml version="1.0" encoding="utf-8"?>
<sst xmlns="http://schemas.openxmlformats.org/spreadsheetml/2006/main" count="257" uniqueCount="229">
  <si>
    <t>都道府県名</t>
    <rPh sb="0" eb="4">
      <t>トドウフケン</t>
    </rPh>
    <rPh sb="4" eb="5">
      <t>メイ</t>
    </rPh>
    <phoneticPr fontId="4"/>
  </si>
  <si>
    <t>市町村名</t>
    <rPh sb="0" eb="3">
      <t>シチョウソン</t>
    </rPh>
    <rPh sb="3" eb="4">
      <t>メイ</t>
    </rPh>
    <phoneticPr fontId="4"/>
  </si>
  <si>
    <t>その他</t>
    <rPh sb="2" eb="3">
      <t>タ</t>
    </rPh>
    <phoneticPr fontId="4"/>
  </si>
  <si>
    <t>備考</t>
    <rPh sb="0" eb="2">
      <t>ビコウ</t>
    </rPh>
    <phoneticPr fontId="4"/>
  </si>
  <si>
    <t>区分</t>
    <rPh sb="0" eb="2">
      <t>クブン</t>
    </rPh>
    <phoneticPr fontId="4"/>
  </si>
  <si>
    <t>地区名</t>
    <rPh sb="0" eb="3">
      <t>チクメイ</t>
    </rPh>
    <phoneticPr fontId="4"/>
  </si>
  <si>
    <t>助成対象者名
(合計は経営体数)</t>
    <rPh sb="0" eb="2">
      <t>ジョセイ</t>
    </rPh>
    <rPh sb="2" eb="5">
      <t>タイショウシャ</t>
    </rPh>
    <rPh sb="5" eb="6">
      <t>メイ</t>
    </rPh>
    <rPh sb="8" eb="10">
      <t>ゴウケイ</t>
    </rPh>
    <rPh sb="11" eb="13">
      <t>ケイエイ</t>
    </rPh>
    <rPh sb="13" eb="15">
      <t>タイスウ</t>
    </rPh>
    <phoneticPr fontId="4"/>
  </si>
  <si>
    <t>対象者区分</t>
    <rPh sb="3" eb="5">
      <t>クブン</t>
    </rPh>
    <phoneticPr fontId="4"/>
  </si>
  <si>
    <t>金融機関</t>
    <rPh sb="0" eb="2">
      <t>キンユウ</t>
    </rPh>
    <rPh sb="2" eb="4">
      <t>キカン</t>
    </rPh>
    <phoneticPr fontId="4"/>
  </si>
  <si>
    <t>融資額
　　　　　　（円）</t>
    <rPh sb="0" eb="3">
      <t>ユウシガク</t>
    </rPh>
    <rPh sb="11" eb="12">
      <t>エン</t>
    </rPh>
    <phoneticPr fontId="4"/>
  </si>
  <si>
    <t>自己資金
（円）</t>
    <rPh sb="0" eb="2">
      <t>ジコ</t>
    </rPh>
    <rPh sb="2" eb="4">
      <t>シキン</t>
    </rPh>
    <rPh sb="7" eb="8">
      <t>エン</t>
    </rPh>
    <phoneticPr fontId="4"/>
  </si>
  <si>
    <t>整理番号</t>
    <rPh sb="0" eb="2">
      <t>セイリ</t>
    </rPh>
    <rPh sb="2" eb="4">
      <t>バンゴウ</t>
    </rPh>
    <phoneticPr fontId="5"/>
  </si>
  <si>
    <t>（確認用）</t>
    <rPh sb="1" eb="3">
      <t>カクニン</t>
    </rPh>
    <rPh sb="3" eb="4">
      <t>ヨウ</t>
    </rPh>
    <phoneticPr fontId="4"/>
  </si>
  <si>
    <t>整理番号</t>
    <rPh sb="0" eb="2">
      <t>セイリ</t>
    </rPh>
    <rPh sb="2" eb="4">
      <t>バンゴウ</t>
    </rPh>
    <phoneticPr fontId="4"/>
  </si>
  <si>
    <t>保証希望
融資額(円)</t>
    <rPh sb="0" eb="2">
      <t>ホショウ</t>
    </rPh>
    <rPh sb="2" eb="4">
      <t>キボウ</t>
    </rPh>
    <rPh sb="5" eb="8">
      <t>ユウシガク</t>
    </rPh>
    <rPh sb="9" eb="10">
      <t>エン</t>
    </rPh>
    <phoneticPr fontId="4"/>
  </si>
  <si>
    <t>（注）</t>
    <rPh sb="1" eb="2">
      <t>チュウ</t>
    </rPh>
    <phoneticPr fontId="5"/>
  </si>
  <si>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4"/>
  </si>
  <si>
    <t>①対象者区分</t>
    <rPh sb="4" eb="6">
      <t>クブン</t>
    </rPh>
    <phoneticPr fontId="4"/>
  </si>
  <si>
    <t>番号</t>
    <rPh sb="0" eb="2">
      <t>バンゴウ</t>
    </rPh>
    <phoneticPr fontId="4"/>
  </si>
  <si>
    <t>名称</t>
    <rPh sb="0" eb="2">
      <t>メイショウ</t>
    </rPh>
    <phoneticPr fontId="4"/>
  </si>
  <si>
    <t>資金名</t>
    <rPh sb="0" eb="2">
      <t>シキン</t>
    </rPh>
    <rPh sb="2" eb="3">
      <t>メイ</t>
    </rPh>
    <phoneticPr fontId="4"/>
  </si>
  <si>
    <t>農業用機械</t>
    <rPh sb="0" eb="3">
      <t>ノウギョウヨウ</t>
    </rPh>
    <rPh sb="3" eb="5">
      <t>キカイ</t>
    </rPh>
    <phoneticPr fontId="4"/>
  </si>
  <si>
    <t>農協</t>
    <rPh sb="0" eb="1">
      <t>ノウ</t>
    </rPh>
    <rPh sb="1" eb="2">
      <t>キョウ</t>
    </rPh>
    <phoneticPr fontId="4"/>
  </si>
  <si>
    <t>近代化資金</t>
    <rPh sb="0" eb="3">
      <t>キンダイカ</t>
    </rPh>
    <rPh sb="3" eb="5">
      <t>シキン</t>
    </rPh>
    <phoneticPr fontId="4"/>
  </si>
  <si>
    <t>農協連</t>
    <rPh sb="0" eb="2">
      <t>ノウキョウ</t>
    </rPh>
    <rPh sb="2" eb="3">
      <t>レン</t>
    </rPh>
    <phoneticPr fontId="4"/>
  </si>
  <si>
    <t>田植機</t>
    <rPh sb="0" eb="3">
      <t>タウエキ</t>
    </rPh>
    <phoneticPr fontId="4"/>
  </si>
  <si>
    <t>農林中金</t>
    <rPh sb="0" eb="2">
      <t>ノウリン</t>
    </rPh>
    <rPh sb="2" eb="3">
      <t>チュウ</t>
    </rPh>
    <rPh sb="3" eb="4">
      <t>キン</t>
    </rPh>
    <phoneticPr fontId="4"/>
  </si>
  <si>
    <t>乗用管理機</t>
    <rPh sb="0" eb="2">
      <t>ジョウヨウ</t>
    </rPh>
    <rPh sb="2" eb="4">
      <t>カンリ</t>
    </rPh>
    <rPh sb="4" eb="5">
      <t>キ</t>
    </rPh>
    <phoneticPr fontId="4"/>
  </si>
  <si>
    <t>茶複合管理機</t>
    <rPh sb="0" eb="1">
      <t>チャ</t>
    </rPh>
    <rPh sb="1" eb="3">
      <t>フクゴウ</t>
    </rPh>
    <rPh sb="3" eb="5">
      <t>カンリ</t>
    </rPh>
    <rPh sb="5" eb="6">
      <t>キ</t>
    </rPh>
    <phoneticPr fontId="4"/>
  </si>
  <si>
    <t>沖縄公庫</t>
    <rPh sb="0" eb="2">
      <t>オキナワ</t>
    </rPh>
    <rPh sb="2" eb="4">
      <t>コウコ</t>
    </rPh>
    <phoneticPr fontId="4"/>
  </si>
  <si>
    <t>銀行</t>
    <rPh sb="0" eb="2">
      <t>ギンコウ</t>
    </rPh>
    <phoneticPr fontId="4"/>
  </si>
  <si>
    <t>その他機械</t>
    <rPh sb="2" eb="3">
      <t>タ</t>
    </rPh>
    <rPh sb="3" eb="5">
      <t>キカイ</t>
    </rPh>
    <phoneticPr fontId="4"/>
  </si>
  <si>
    <t>信用金庫</t>
    <rPh sb="0" eb="2">
      <t>シンヨウ</t>
    </rPh>
    <rPh sb="2" eb="4">
      <t>キンコ</t>
    </rPh>
    <phoneticPr fontId="4"/>
  </si>
  <si>
    <t>生産・流通</t>
    <rPh sb="0" eb="2">
      <t>セイサン</t>
    </rPh>
    <rPh sb="3" eb="5">
      <t>リュウツウ</t>
    </rPh>
    <phoneticPr fontId="4"/>
  </si>
  <si>
    <t>信用組合</t>
    <rPh sb="0" eb="2">
      <t>シンヨウ</t>
    </rPh>
    <rPh sb="2" eb="4">
      <t>クミアイ</t>
    </rPh>
    <phoneticPr fontId="4"/>
  </si>
  <si>
    <t>一般資金（プロパー資金）</t>
    <rPh sb="0" eb="2">
      <t>イッパン</t>
    </rPh>
    <rPh sb="2" eb="4">
      <t>シキン</t>
    </rPh>
    <rPh sb="9" eb="11">
      <t>シキン</t>
    </rPh>
    <phoneticPr fontId="4"/>
  </si>
  <si>
    <t>育苗施設</t>
    <rPh sb="0" eb="2">
      <t>イクビョウ</t>
    </rPh>
    <rPh sb="2" eb="4">
      <t>シセツ</t>
    </rPh>
    <phoneticPr fontId="4"/>
  </si>
  <si>
    <t>都道府県</t>
    <rPh sb="0" eb="4">
      <t>トドウフケン</t>
    </rPh>
    <phoneticPr fontId="4"/>
  </si>
  <si>
    <t>乾燥調製施設</t>
    <rPh sb="0" eb="2">
      <t>カンソウ</t>
    </rPh>
    <rPh sb="2" eb="4">
      <t>チョウセイ</t>
    </rPh>
    <rPh sb="4" eb="6">
      <t>シセツ</t>
    </rPh>
    <phoneticPr fontId="4"/>
  </si>
  <si>
    <t>果樹棚</t>
    <rPh sb="0" eb="2">
      <t>カジュ</t>
    </rPh>
    <rPh sb="2" eb="3">
      <t>ダナ</t>
    </rPh>
    <phoneticPr fontId="4"/>
  </si>
  <si>
    <t>集出荷施設</t>
    <rPh sb="0" eb="1">
      <t>シュウ</t>
    </rPh>
    <rPh sb="1" eb="3">
      <t>シュッカ</t>
    </rPh>
    <rPh sb="3" eb="5">
      <t>シセツ</t>
    </rPh>
    <phoneticPr fontId="4"/>
  </si>
  <si>
    <t>畜舎（肉用牛）</t>
    <rPh sb="0" eb="2">
      <t>チクシャ</t>
    </rPh>
    <rPh sb="3" eb="6">
      <t>ニクヨウギュウ</t>
    </rPh>
    <phoneticPr fontId="4"/>
  </si>
  <si>
    <t>畜産・酪農</t>
    <rPh sb="0" eb="2">
      <t>チクサン</t>
    </rPh>
    <rPh sb="3" eb="5">
      <t>ラクノウ</t>
    </rPh>
    <phoneticPr fontId="4"/>
  </si>
  <si>
    <t>畜舎（養豚）</t>
    <rPh sb="0" eb="2">
      <t>チクシャ</t>
    </rPh>
    <rPh sb="3" eb="5">
      <t>ヨウトン</t>
    </rPh>
    <phoneticPr fontId="4"/>
  </si>
  <si>
    <t>畜舎（養鶏）</t>
    <rPh sb="0" eb="2">
      <t>チクシャ</t>
    </rPh>
    <rPh sb="3" eb="5">
      <t>ヨウケイ</t>
    </rPh>
    <phoneticPr fontId="4"/>
  </si>
  <si>
    <t>畜舎（酪農）</t>
    <rPh sb="0" eb="2">
      <t>チクシャ</t>
    </rPh>
    <rPh sb="3" eb="5">
      <t>ラクノウ</t>
    </rPh>
    <phoneticPr fontId="4"/>
  </si>
  <si>
    <t>畜舎（その他）</t>
    <rPh sb="0" eb="2">
      <t>チクシャ</t>
    </rPh>
    <rPh sb="5" eb="6">
      <t>タ</t>
    </rPh>
    <phoneticPr fontId="4"/>
  </si>
  <si>
    <t>堆肥施設</t>
    <rPh sb="0" eb="2">
      <t>タイヒ</t>
    </rPh>
    <rPh sb="2" eb="4">
      <t>シセツ</t>
    </rPh>
    <phoneticPr fontId="4"/>
  </si>
  <si>
    <t>機械（畜産関係）</t>
    <rPh sb="0" eb="2">
      <t>キカイ</t>
    </rPh>
    <phoneticPr fontId="4"/>
  </si>
  <si>
    <t>その他畜産関係施設</t>
    <rPh sb="2" eb="3">
      <t>タ</t>
    </rPh>
    <rPh sb="3" eb="5">
      <t>チクサン</t>
    </rPh>
    <rPh sb="5" eb="7">
      <t>カンケイ</t>
    </rPh>
    <rPh sb="7" eb="9">
      <t>シセツ</t>
    </rPh>
    <phoneticPr fontId="4"/>
  </si>
  <si>
    <t>その他施設等</t>
    <rPh sb="2" eb="3">
      <t>タ</t>
    </rPh>
    <rPh sb="3" eb="5">
      <t>シセツ</t>
    </rPh>
    <rPh sb="5" eb="6">
      <t>トウ</t>
    </rPh>
    <phoneticPr fontId="4"/>
  </si>
  <si>
    <t>畦畔除去</t>
    <rPh sb="0" eb="2">
      <t>ケイハン</t>
    </rPh>
    <rPh sb="2" eb="4">
      <t>ジョキョ</t>
    </rPh>
    <phoneticPr fontId="4"/>
  </si>
  <si>
    <t>土地基盤整備</t>
    <rPh sb="0" eb="2">
      <t>トチ</t>
    </rPh>
    <rPh sb="2" eb="4">
      <t>キバン</t>
    </rPh>
    <rPh sb="4" eb="6">
      <t>セイビ</t>
    </rPh>
    <phoneticPr fontId="4"/>
  </si>
  <si>
    <t>区画整理</t>
    <rPh sb="0" eb="2">
      <t>クカク</t>
    </rPh>
    <rPh sb="2" eb="4">
      <t>セイリ</t>
    </rPh>
    <phoneticPr fontId="4"/>
  </si>
  <si>
    <t>暗渠排水</t>
    <rPh sb="0" eb="2">
      <t>アンキョ</t>
    </rPh>
    <rPh sb="2" eb="4">
      <t>ハイスイ</t>
    </rPh>
    <phoneticPr fontId="4"/>
  </si>
  <si>
    <t>明渠排水</t>
    <rPh sb="0" eb="2">
      <t>メイキョ</t>
    </rPh>
    <rPh sb="2" eb="4">
      <t>ハイスイ</t>
    </rPh>
    <phoneticPr fontId="4"/>
  </si>
  <si>
    <t>その他基盤整備</t>
    <rPh sb="2" eb="3">
      <t>タ</t>
    </rPh>
    <rPh sb="3" eb="5">
      <t>キバン</t>
    </rPh>
    <rPh sb="5" eb="7">
      <t>セイビ</t>
    </rPh>
    <phoneticPr fontId="4"/>
  </si>
  <si>
    <t>市町村費
（円）</t>
    <rPh sb="0" eb="3">
      <t>シチョウソン</t>
    </rPh>
    <rPh sb="3" eb="4">
      <t>ヒ</t>
    </rPh>
    <rPh sb="7" eb="8">
      <t>エン</t>
    </rPh>
    <phoneticPr fontId="4"/>
  </si>
  <si>
    <t>日本公庫</t>
    <rPh sb="0" eb="2">
      <t>ニホン</t>
    </rPh>
    <rPh sb="2" eb="4">
      <t>コウコ</t>
    </rPh>
    <phoneticPr fontId="4"/>
  </si>
  <si>
    <t>公庫資金（改良資金）</t>
    <rPh sb="0" eb="2">
      <t>コウコ</t>
    </rPh>
    <rPh sb="2" eb="4">
      <t>シキン</t>
    </rPh>
    <rPh sb="5" eb="7">
      <t>カイリョウ</t>
    </rPh>
    <rPh sb="7" eb="9">
      <t>シキン</t>
    </rPh>
    <phoneticPr fontId="4"/>
  </si>
  <si>
    <t>中心経営体</t>
    <rPh sb="0" eb="2">
      <t>チュウシン</t>
    </rPh>
    <rPh sb="2" eb="5">
      <t>ケイエイタイ</t>
    </rPh>
    <phoneticPr fontId="4"/>
  </si>
  <si>
    <t>中心経営体以外</t>
    <rPh sb="0" eb="2">
      <t>チュウシン</t>
    </rPh>
    <rPh sb="2" eb="5">
      <t>ケイエイタイ</t>
    </rPh>
    <rPh sb="5" eb="7">
      <t>イガイ</t>
    </rPh>
    <phoneticPr fontId="4"/>
  </si>
  <si>
    <t>ハウス</t>
    <phoneticPr fontId="4"/>
  </si>
  <si>
    <t>環境衛生施設</t>
    <rPh sb="0" eb="2">
      <t>カンキョウ</t>
    </rPh>
    <rPh sb="2" eb="4">
      <t>エイセイ</t>
    </rPh>
    <rPh sb="4" eb="6">
      <t>シセツ</t>
    </rPh>
    <phoneticPr fontId="4"/>
  </si>
  <si>
    <t>ほ場観測施設</t>
    <rPh sb="1" eb="2">
      <t>ジョウ</t>
    </rPh>
    <rPh sb="2" eb="4">
      <t>カンソク</t>
    </rPh>
    <rPh sb="4" eb="6">
      <t>シセツ</t>
    </rPh>
    <phoneticPr fontId="4"/>
  </si>
  <si>
    <t>②農業者の詳細</t>
    <rPh sb="1" eb="4">
      <t>ノウギョウシャ</t>
    </rPh>
    <rPh sb="5" eb="7">
      <t>ショウサイ</t>
    </rPh>
    <phoneticPr fontId="4"/>
  </si>
  <si>
    <t>農業者の詳細</t>
    <rPh sb="0" eb="3">
      <t>ノウギョウシャ</t>
    </rPh>
    <rPh sb="4" eb="6">
      <t>ショウサイ</t>
    </rPh>
    <phoneticPr fontId="4"/>
  </si>
  <si>
    <t>必須目標</t>
    <rPh sb="0" eb="2">
      <t>ヒッス</t>
    </rPh>
    <rPh sb="2" eb="4">
      <t>モクヒョウ</t>
    </rPh>
    <phoneticPr fontId="4"/>
  </si>
  <si>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5"/>
  </si>
  <si>
    <t>⑥農業経営の複合化</t>
    <rPh sb="1" eb="3">
      <t>ノウギョウ</t>
    </rPh>
    <rPh sb="3" eb="5">
      <t>ケイエイ</t>
    </rPh>
    <rPh sb="6" eb="9">
      <t>フクゴウカ</t>
    </rPh>
    <phoneticPr fontId="4"/>
  </si>
  <si>
    <t>⑦農業経営の法人化</t>
    <rPh sb="1" eb="3">
      <t>ノウギョウ</t>
    </rPh>
    <rPh sb="3" eb="5">
      <t>ケイエイ</t>
    </rPh>
    <rPh sb="6" eb="9">
      <t>ホウジンカ</t>
    </rPh>
    <phoneticPr fontId="4"/>
  </si>
  <si>
    <t>地区毎の助成対象者の整理番号</t>
    <rPh sb="0" eb="2">
      <t>チク</t>
    </rPh>
    <rPh sb="2" eb="3">
      <t>ゴト</t>
    </rPh>
    <rPh sb="4" eb="6">
      <t>ジョセイ</t>
    </rPh>
    <rPh sb="6" eb="9">
      <t>タイショウシャ</t>
    </rPh>
    <rPh sb="10" eb="12">
      <t>セイリ</t>
    </rPh>
    <rPh sb="12" eb="14">
      <t>バンゴウ</t>
    </rPh>
    <phoneticPr fontId="4"/>
  </si>
  <si>
    <t>整備内容</t>
    <rPh sb="0" eb="2">
      <t>セイビ</t>
    </rPh>
    <rPh sb="2" eb="4">
      <t>ナイヨウ</t>
    </rPh>
    <phoneticPr fontId="4"/>
  </si>
  <si>
    <t>備　考</t>
    <rPh sb="0" eb="1">
      <t>トモ</t>
    </rPh>
    <rPh sb="2" eb="3">
      <t>コウ</t>
    </rPh>
    <phoneticPr fontId="5"/>
  </si>
  <si>
    <t>融資概要</t>
    <phoneticPr fontId="4"/>
  </si>
  <si>
    <t>金融（資金）種類</t>
    <rPh sb="0" eb="2">
      <t>キンユウ</t>
    </rPh>
    <rPh sb="3" eb="5">
      <t>シキン</t>
    </rPh>
    <rPh sb="6" eb="8">
      <t>シュルイ</t>
    </rPh>
    <phoneticPr fontId="4"/>
  </si>
  <si>
    <t>※○台、馬力・○条刈り、○棟○㎡等</t>
    <rPh sb="4" eb="6">
      <t>バリキ</t>
    </rPh>
    <rPh sb="9" eb="10">
      <t>ガ</t>
    </rPh>
    <phoneticPr fontId="4"/>
  </si>
  <si>
    <t>事業費
（円）</t>
    <rPh sb="0" eb="3">
      <t>ジギョウヒ</t>
    </rPh>
    <rPh sb="6" eb="7">
      <t>エン</t>
    </rPh>
    <phoneticPr fontId="4"/>
  </si>
  <si>
    <t>国費
（円）</t>
    <rPh sb="0" eb="2">
      <t>コクヒ</t>
    </rPh>
    <rPh sb="5" eb="6">
      <t>エン</t>
    </rPh>
    <phoneticPr fontId="4"/>
  </si>
  <si>
    <t>その他
（円）</t>
    <rPh sb="2" eb="3">
      <t>タ</t>
    </rPh>
    <rPh sb="6" eb="7">
      <t>エン</t>
    </rPh>
    <phoneticPr fontId="4"/>
  </si>
  <si>
    <t>トラクター</t>
    <phoneticPr fontId="4"/>
  </si>
  <si>
    <t>コンバイン</t>
    <phoneticPr fontId="4"/>
  </si>
  <si>
    <t>青年等就農資金</t>
    <rPh sb="0" eb="2">
      <t>セイネン</t>
    </rPh>
    <rPh sb="2" eb="3">
      <t>トウ</t>
    </rPh>
    <rPh sb="3" eb="5">
      <t>シュウノウ</t>
    </rPh>
    <rPh sb="5" eb="7">
      <t>シキン</t>
    </rPh>
    <phoneticPr fontId="4"/>
  </si>
  <si>
    <t>中心経営体であって機構を活用している者</t>
    <rPh sb="0" eb="2">
      <t>チュウシン</t>
    </rPh>
    <rPh sb="2" eb="5">
      <t>ケイエイタイ</t>
    </rPh>
    <rPh sb="9" eb="11">
      <t>キコウ</t>
    </rPh>
    <rPh sb="12" eb="14">
      <t>カツヨウ</t>
    </rPh>
    <rPh sb="18" eb="19">
      <t>モノ</t>
    </rPh>
    <phoneticPr fontId="4"/>
  </si>
  <si>
    <t>アタッチメント</t>
    <phoneticPr fontId="4"/>
  </si>
  <si>
    <t>ＧＰＳガイダンス</t>
    <phoneticPr fontId="4"/>
  </si>
  <si>
    <t>水田作</t>
    <rPh sb="0" eb="2">
      <t>スイデン</t>
    </rPh>
    <rPh sb="2" eb="3">
      <t>サク</t>
    </rPh>
    <phoneticPr fontId="4"/>
  </si>
  <si>
    <t>畑作</t>
    <rPh sb="0" eb="2">
      <t>ハタサク</t>
    </rPh>
    <phoneticPr fontId="4"/>
  </si>
  <si>
    <t>露地野菜作</t>
    <rPh sb="0" eb="2">
      <t>ロジ</t>
    </rPh>
    <rPh sb="2" eb="4">
      <t>ヤサイ</t>
    </rPh>
    <rPh sb="4" eb="5">
      <t>サク</t>
    </rPh>
    <phoneticPr fontId="4"/>
  </si>
  <si>
    <t>施設野菜作</t>
    <rPh sb="0" eb="2">
      <t>シセツ</t>
    </rPh>
    <rPh sb="2" eb="4">
      <t>ヤサイ</t>
    </rPh>
    <rPh sb="4" eb="5">
      <t>サク</t>
    </rPh>
    <phoneticPr fontId="4"/>
  </si>
  <si>
    <t>果樹作</t>
    <rPh sb="0" eb="2">
      <t>カジュ</t>
    </rPh>
    <rPh sb="2" eb="3">
      <t>サク</t>
    </rPh>
    <phoneticPr fontId="4"/>
  </si>
  <si>
    <t>サイロ</t>
    <phoneticPr fontId="4"/>
  </si>
  <si>
    <t>露地花き</t>
    <rPh sb="0" eb="2">
      <t>ロジ</t>
    </rPh>
    <rPh sb="2" eb="3">
      <t>カ</t>
    </rPh>
    <phoneticPr fontId="4"/>
  </si>
  <si>
    <t>施設花き</t>
    <rPh sb="0" eb="2">
      <t>シセツ</t>
    </rPh>
    <rPh sb="2" eb="3">
      <t>カ</t>
    </rPh>
    <phoneticPr fontId="4"/>
  </si>
  <si>
    <t>酪農</t>
    <rPh sb="0" eb="2">
      <t>ラクノウ</t>
    </rPh>
    <phoneticPr fontId="4"/>
  </si>
  <si>
    <t>繁殖牛</t>
    <rPh sb="0" eb="2">
      <t>ハンショク</t>
    </rPh>
    <rPh sb="2" eb="3">
      <t>ギュウ</t>
    </rPh>
    <phoneticPr fontId="4"/>
  </si>
  <si>
    <t>肥育牛</t>
    <rPh sb="0" eb="3">
      <t>ヒイクギュウ</t>
    </rPh>
    <phoneticPr fontId="4"/>
  </si>
  <si>
    <t>養豚</t>
    <rPh sb="0" eb="2">
      <t>ヨウトン</t>
    </rPh>
    <phoneticPr fontId="4"/>
  </si>
  <si>
    <t>中間拠点施設</t>
    <rPh sb="0" eb="2">
      <t>チュウカン</t>
    </rPh>
    <rPh sb="2" eb="4">
      <t>キョテン</t>
    </rPh>
    <rPh sb="4" eb="6">
      <t>シセツ</t>
    </rPh>
    <phoneticPr fontId="4"/>
  </si>
  <si>
    <t>採卵養鶏</t>
    <rPh sb="0" eb="2">
      <t>サイラン</t>
    </rPh>
    <rPh sb="2" eb="4">
      <t>ヨウケイ</t>
    </rPh>
    <phoneticPr fontId="4"/>
  </si>
  <si>
    <t>ブロイラー養鶏</t>
    <rPh sb="5" eb="7">
      <t>ヨウケイ</t>
    </rPh>
    <phoneticPr fontId="4"/>
  </si>
  <si>
    <t>○融資主体型補助事業整理番号票</t>
    <rPh sb="1" eb="3">
      <t>ユウシ</t>
    </rPh>
    <rPh sb="10" eb="12">
      <t>セイリ</t>
    </rPh>
    <rPh sb="12" eb="14">
      <t>バンゴウ</t>
    </rPh>
    <rPh sb="14" eb="15">
      <t>ヒョウ</t>
    </rPh>
    <phoneticPr fontId="4"/>
  </si>
  <si>
    <t>農地中間管理機構から賃借権等の設定等を受けた者</t>
    <rPh sb="0" eb="2">
      <t>ノウチ</t>
    </rPh>
    <rPh sb="2" eb="4">
      <t>チュウカン</t>
    </rPh>
    <rPh sb="4" eb="6">
      <t>カンリ</t>
    </rPh>
    <rPh sb="6" eb="8">
      <t>キコウ</t>
    </rPh>
    <rPh sb="10" eb="13">
      <t>チンシャクケン</t>
    </rPh>
    <rPh sb="13" eb="14">
      <t>トウ</t>
    </rPh>
    <rPh sb="15" eb="17">
      <t>セッテイ</t>
    </rPh>
    <rPh sb="17" eb="18">
      <t>トウ</t>
    </rPh>
    <rPh sb="19" eb="20">
      <t>ウ</t>
    </rPh>
    <rPh sb="22" eb="23">
      <t>モノ</t>
    </rPh>
    <phoneticPr fontId="4"/>
  </si>
  <si>
    <t>営農類型</t>
    <rPh sb="0" eb="2">
      <t>エイノウ</t>
    </rPh>
    <rPh sb="2" eb="4">
      <t>ルイケイ</t>
    </rPh>
    <phoneticPr fontId="4"/>
  </si>
  <si>
    <t>(営農類型)</t>
    <rPh sb="1" eb="3">
      <t>エイノウ</t>
    </rPh>
    <rPh sb="3" eb="5">
      <t>ルイケイ</t>
    </rPh>
    <phoneticPr fontId="4"/>
  </si>
  <si>
    <t>認定農業者等の区分</t>
    <rPh sb="0" eb="2">
      <t>ニンテイ</t>
    </rPh>
    <rPh sb="2" eb="5">
      <t>ノウギョウシャ</t>
    </rPh>
    <rPh sb="5" eb="6">
      <t>トウ</t>
    </rPh>
    <rPh sb="7" eb="9">
      <t>クブン</t>
    </rPh>
    <phoneticPr fontId="5"/>
  </si>
  <si>
    <t>(認定農業者等の区分)</t>
    <rPh sb="1" eb="3">
      <t>ニンテイ</t>
    </rPh>
    <rPh sb="3" eb="6">
      <t>ノウギョウシャ</t>
    </rPh>
    <rPh sb="6" eb="7">
      <t>トウ</t>
    </rPh>
    <rPh sb="8" eb="10">
      <t>クブン</t>
    </rPh>
    <phoneticPr fontId="4"/>
  </si>
  <si>
    <t>人・農地プラン作成地区</t>
    <rPh sb="0" eb="1">
      <t>ヒト</t>
    </rPh>
    <rPh sb="2" eb="4">
      <t>ノウチ</t>
    </rPh>
    <rPh sb="7" eb="9">
      <t>サクセイ</t>
    </rPh>
    <rPh sb="9" eb="11">
      <t>チク</t>
    </rPh>
    <phoneticPr fontId="4"/>
  </si>
  <si>
    <t>人・農地プラン作成地区以外</t>
    <rPh sb="0" eb="1">
      <t>ヒト</t>
    </rPh>
    <rPh sb="2" eb="4">
      <t>ノウチ</t>
    </rPh>
    <rPh sb="7" eb="9">
      <t>サクセイ</t>
    </rPh>
    <rPh sb="9" eb="11">
      <t>チク</t>
    </rPh>
    <rPh sb="11" eb="13">
      <t>イガイ</t>
    </rPh>
    <phoneticPr fontId="4"/>
  </si>
  <si>
    <t>稲、麦類、雑穀、いも類、豆類、工芸農作物の販売収入のうち、畑で作付けした農業生産物の販売収入が他の営農類型の農業生産物販売収入と比べて最も多い経営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0">
      <t>ハタケ</t>
    </rPh>
    <rPh sb="31" eb="33">
      <t>サクツ</t>
    </rPh>
    <rPh sb="36" eb="38">
      <t>ノウギョウ</t>
    </rPh>
    <rPh sb="38" eb="41">
      <t>セイサンブツ</t>
    </rPh>
    <rPh sb="42" eb="44">
      <t>ハンバイ</t>
    </rPh>
    <rPh sb="44" eb="46">
      <t>シュウニュウ</t>
    </rPh>
    <rPh sb="47" eb="48">
      <t>ホカ</t>
    </rPh>
    <rPh sb="49" eb="51">
      <t>エイノウ</t>
    </rPh>
    <rPh sb="51" eb="53">
      <t>ルイケイ</t>
    </rPh>
    <rPh sb="54" eb="56">
      <t>ノウギョウ</t>
    </rPh>
    <rPh sb="56" eb="59">
      <t>セイサンブツ</t>
    </rPh>
    <rPh sb="59" eb="61">
      <t>ハンバイ</t>
    </rPh>
    <rPh sb="61" eb="63">
      <t>シュウニュウ</t>
    </rPh>
    <rPh sb="64" eb="65">
      <t>クラ</t>
    </rPh>
    <rPh sb="67" eb="68">
      <t>モット</t>
    </rPh>
    <rPh sb="69" eb="70">
      <t>オオ</t>
    </rPh>
    <rPh sb="71" eb="73">
      <t>ケイエイ</t>
    </rPh>
    <phoneticPr fontId="5"/>
  </si>
  <si>
    <t>野菜作経営のうち、露地野菜の販売収入が施設野菜の販売収入以上である経営</t>
    <rPh sb="0" eb="2">
      <t>ヤサイ</t>
    </rPh>
    <rPh sb="2" eb="3">
      <t>サク</t>
    </rPh>
    <rPh sb="3" eb="5">
      <t>ケイエイ</t>
    </rPh>
    <rPh sb="9" eb="11">
      <t>ロジ</t>
    </rPh>
    <rPh sb="11" eb="13">
      <t>ヤサイ</t>
    </rPh>
    <rPh sb="14" eb="16">
      <t>ハンバイ</t>
    </rPh>
    <rPh sb="16" eb="18">
      <t>シュウニュウ</t>
    </rPh>
    <rPh sb="19" eb="21">
      <t>シセツ</t>
    </rPh>
    <rPh sb="21" eb="23">
      <t>ヤサイ</t>
    </rPh>
    <rPh sb="24" eb="26">
      <t>ハンバイ</t>
    </rPh>
    <rPh sb="26" eb="28">
      <t>シュウニュウ</t>
    </rPh>
    <rPh sb="28" eb="30">
      <t>イジョウ</t>
    </rPh>
    <rPh sb="33" eb="35">
      <t>ケイエイ</t>
    </rPh>
    <phoneticPr fontId="5"/>
  </si>
  <si>
    <t>野菜作経営のうち、露地野菜より施設野菜の販売収入が多い経営</t>
    <rPh sb="0" eb="2">
      <t>ヤサイ</t>
    </rPh>
    <rPh sb="2" eb="3">
      <t>サク</t>
    </rPh>
    <rPh sb="3" eb="5">
      <t>ケイエイ</t>
    </rPh>
    <rPh sb="9" eb="11">
      <t>ロジ</t>
    </rPh>
    <rPh sb="11" eb="13">
      <t>ヤサイ</t>
    </rPh>
    <rPh sb="15" eb="17">
      <t>シセツ</t>
    </rPh>
    <rPh sb="17" eb="19">
      <t>ヤサイ</t>
    </rPh>
    <rPh sb="20" eb="22">
      <t>ハンバイ</t>
    </rPh>
    <rPh sb="22" eb="24">
      <t>シュウニュウ</t>
    </rPh>
    <rPh sb="25" eb="26">
      <t>オオ</t>
    </rPh>
    <rPh sb="27" eb="29">
      <t>ケイエイ</t>
    </rPh>
    <phoneticPr fontId="5"/>
  </si>
  <si>
    <t>果樹の販売収入が他の営農類型の農業生産物販売収入と比べて最も多い経営</t>
    <rPh sb="0" eb="2">
      <t>カジュ</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5"/>
  </si>
  <si>
    <t>花き作経営のうち、露地花きの販売収入が施設花きの販売収入以上である経営</t>
    <rPh sb="0" eb="1">
      <t>ハナ</t>
    </rPh>
    <rPh sb="2" eb="3">
      <t>サク</t>
    </rPh>
    <rPh sb="3" eb="5">
      <t>ケイエイ</t>
    </rPh>
    <rPh sb="9" eb="11">
      <t>ロジ</t>
    </rPh>
    <rPh sb="11" eb="12">
      <t>ハナ</t>
    </rPh>
    <rPh sb="14" eb="16">
      <t>ハンバイ</t>
    </rPh>
    <rPh sb="16" eb="18">
      <t>シュウニュウ</t>
    </rPh>
    <rPh sb="19" eb="21">
      <t>シセツ</t>
    </rPh>
    <rPh sb="21" eb="22">
      <t>ハナ</t>
    </rPh>
    <rPh sb="24" eb="26">
      <t>ハンバイ</t>
    </rPh>
    <rPh sb="26" eb="28">
      <t>シュウニュウ</t>
    </rPh>
    <rPh sb="28" eb="30">
      <t>イジョウ</t>
    </rPh>
    <rPh sb="33" eb="35">
      <t>ケイエイ</t>
    </rPh>
    <phoneticPr fontId="5"/>
  </si>
  <si>
    <t>花き作経営のうち、露地花きより施設花きの販売収入が多い経営</t>
    <rPh sb="0" eb="1">
      <t>ハナ</t>
    </rPh>
    <rPh sb="2" eb="3">
      <t>サク</t>
    </rPh>
    <rPh sb="3" eb="5">
      <t>ケイエイ</t>
    </rPh>
    <rPh sb="25" eb="26">
      <t>オオ</t>
    </rPh>
    <phoneticPr fontId="5"/>
  </si>
  <si>
    <t>酪農の販売収入が他の営農類型の農業生産物販売収入と比べて最も多い経営</t>
    <rPh sb="0" eb="2">
      <t>ラクノウ</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5"/>
  </si>
  <si>
    <t>肉用牛経営のうち、肥育牛の飼養頭数より繁殖用雌牛の飼養頭数が多い経営</t>
    <rPh sb="0" eb="1">
      <t>ニク</t>
    </rPh>
    <rPh sb="1" eb="2">
      <t>ヨウ</t>
    </rPh>
    <rPh sb="2" eb="3">
      <t>ウシ</t>
    </rPh>
    <rPh sb="3" eb="5">
      <t>ケイエイ</t>
    </rPh>
    <rPh sb="9" eb="11">
      <t>ヒイク</t>
    </rPh>
    <rPh sb="11" eb="12">
      <t>ウシ</t>
    </rPh>
    <rPh sb="13" eb="15">
      <t>シヨウ</t>
    </rPh>
    <rPh sb="15" eb="17">
      <t>アタマカズ</t>
    </rPh>
    <rPh sb="19" eb="22">
      <t>ハンショクヨウ</t>
    </rPh>
    <rPh sb="22" eb="24">
      <t>メウシ</t>
    </rPh>
    <rPh sb="25" eb="27">
      <t>シヨウ</t>
    </rPh>
    <rPh sb="27" eb="29">
      <t>アタマカズ</t>
    </rPh>
    <rPh sb="30" eb="31">
      <t>オオ</t>
    </rPh>
    <rPh sb="32" eb="34">
      <t>ケイエイ</t>
    </rPh>
    <phoneticPr fontId="5"/>
  </si>
  <si>
    <t>肉用牛経営のうち、肥育牛の飼養頭数が繁殖用雌牛の飼養頭数以上である経営</t>
    <rPh sb="0" eb="1">
      <t>ニク</t>
    </rPh>
    <rPh sb="1" eb="2">
      <t>ヨウ</t>
    </rPh>
    <rPh sb="2" eb="3">
      <t>ウシ</t>
    </rPh>
    <rPh sb="3" eb="5">
      <t>ケイエイ</t>
    </rPh>
    <rPh sb="9" eb="11">
      <t>ヒイク</t>
    </rPh>
    <rPh sb="11" eb="12">
      <t>ウシ</t>
    </rPh>
    <rPh sb="13" eb="15">
      <t>シヨウ</t>
    </rPh>
    <rPh sb="15" eb="17">
      <t>トウスウ</t>
    </rPh>
    <rPh sb="18" eb="21">
      <t>ハンショクヨウ</t>
    </rPh>
    <rPh sb="21" eb="23">
      <t>メウシ</t>
    </rPh>
    <rPh sb="24" eb="26">
      <t>シヨウ</t>
    </rPh>
    <rPh sb="26" eb="28">
      <t>トウスウ</t>
    </rPh>
    <rPh sb="28" eb="30">
      <t>イジョウ</t>
    </rPh>
    <phoneticPr fontId="5"/>
  </si>
  <si>
    <t>養豚の販売収入が他の営農類型の農業生産物販売収入と比べて最も多い経営</t>
    <rPh sb="0" eb="2">
      <t>ヨウトン</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5"/>
  </si>
  <si>
    <t>採卵養鶏の販売収入が他の営農類型の農業生産物販売収入と比べて最も多い経営</t>
    <rPh sb="0" eb="2">
      <t>サイラン</t>
    </rPh>
    <rPh sb="2" eb="4">
      <t>ヨウケイ</t>
    </rPh>
    <rPh sb="5" eb="7">
      <t>ハンバイ</t>
    </rPh>
    <rPh sb="7" eb="9">
      <t>シュウニュウ</t>
    </rPh>
    <rPh sb="10" eb="11">
      <t>ホカ</t>
    </rPh>
    <rPh sb="12" eb="14">
      <t>エイノウ</t>
    </rPh>
    <rPh sb="14" eb="16">
      <t>ルイケイ</t>
    </rPh>
    <rPh sb="17" eb="19">
      <t>ノウギョウ</t>
    </rPh>
    <rPh sb="19" eb="22">
      <t>セイサンブツ</t>
    </rPh>
    <rPh sb="22" eb="24">
      <t>ハンバイ</t>
    </rPh>
    <rPh sb="24" eb="26">
      <t>シュウニュウ</t>
    </rPh>
    <rPh sb="27" eb="28">
      <t>クラ</t>
    </rPh>
    <rPh sb="30" eb="31">
      <t>モット</t>
    </rPh>
    <rPh sb="32" eb="33">
      <t>オオ</t>
    </rPh>
    <rPh sb="34" eb="36">
      <t>ケイエイ</t>
    </rPh>
    <phoneticPr fontId="5"/>
  </si>
  <si>
    <t>ブロイラー養鶏の販売収入が他の営農類型の農業生産物販売収入と比べて最も多い経営</t>
    <rPh sb="5" eb="7">
      <t>ヨウケイ</t>
    </rPh>
    <rPh sb="8" eb="10">
      <t>ハンバイ</t>
    </rPh>
    <rPh sb="10" eb="12">
      <t>シュウニュウ</t>
    </rPh>
    <rPh sb="13" eb="14">
      <t>ホカ</t>
    </rPh>
    <rPh sb="15" eb="17">
      <t>エイノウ</t>
    </rPh>
    <rPh sb="17" eb="19">
      <t>ルイケイ</t>
    </rPh>
    <rPh sb="20" eb="22">
      <t>ノウギョウ</t>
    </rPh>
    <rPh sb="22" eb="25">
      <t>セイサンブツ</t>
    </rPh>
    <rPh sb="25" eb="27">
      <t>ハンバイ</t>
    </rPh>
    <rPh sb="27" eb="29">
      <t>シュウニュウ</t>
    </rPh>
    <rPh sb="30" eb="31">
      <t>クラ</t>
    </rPh>
    <rPh sb="33" eb="34">
      <t>モット</t>
    </rPh>
    <rPh sb="35" eb="36">
      <t>オオ</t>
    </rPh>
    <rPh sb="37" eb="39">
      <t>ケイエイ</t>
    </rPh>
    <phoneticPr fontId="5"/>
  </si>
  <si>
    <t>上記の営農類型に分類されない経営</t>
    <rPh sb="0" eb="2">
      <t>ジョウキ</t>
    </rPh>
    <rPh sb="3" eb="5">
      <t>エイノウ</t>
    </rPh>
    <rPh sb="5" eb="7">
      <t>ルイケイ</t>
    </rPh>
    <rPh sb="8" eb="10">
      <t>ブンルイ</t>
    </rPh>
    <rPh sb="14" eb="16">
      <t>ケイエイ</t>
    </rPh>
    <phoneticPr fontId="5"/>
  </si>
  <si>
    <t>稲、麦類、雑穀、いも類、豆類、工芸農作物の販売収入のうち、水田で作付けした農業生産物の販売収入が他の営農類型の農業生産物販売収入と比べて最も多い経営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1">
      <t>スイデン</t>
    </rPh>
    <rPh sb="32" eb="34">
      <t>サクツ</t>
    </rPh>
    <rPh sb="37" eb="39">
      <t>ノウギョウ</t>
    </rPh>
    <rPh sb="39" eb="42">
      <t>セイサンブツ</t>
    </rPh>
    <rPh sb="43" eb="45">
      <t>ハンバイ</t>
    </rPh>
    <rPh sb="45" eb="47">
      <t>シュウニュウ</t>
    </rPh>
    <rPh sb="48" eb="49">
      <t>ホカ</t>
    </rPh>
    <rPh sb="50" eb="52">
      <t>エイノウ</t>
    </rPh>
    <rPh sb="52" eb="54">
      <t>ルイケイ</t>
    </rPh>
    <rPh sb="55" eb="57">
      <t>ノウギョウ</t>
    </rPh>
    <rPh sb="57" eb="60">
      <t>セイサンブツ</t>
    </rPh>
    <rPh sb="60" eb="62">
      <t>ハンバイ</t>
    </rPh>
    <rPh sb="62" eb="64">
      <t>シュウニュウ</t>
    </rPh>
    <rPh sb="65" eb="66">
      <t>クラ</t>
    </rPh>
    <rPh sb="68" eb="69">
      <t>モット</t>
    </rPh>
    <rPh sb="70" eb="71">
      <t>オオ</t>
    </rPh>
    <rPh sb="72" eb="74">
      <t>ケイエイ</t>
    </rPh>
    <phoneticPr fontId="5"/>
  </si>
  <si>
    <t>分類基準</t>
    <rPh sb="0" eb="2">
      <t>ブンルイ</t>
    </rPh>
    <rPh sb="2" eb="4">
      <t>キジュン</t>
    </rPh>
    <phoneticPr fontId="5"/>
  </si>
  <si>
    <t>改　　　　　　　　正　　　　　　　　後</t>
    <rPh sb="0" eb="1">
      <t>アラタ</t>
    </rPh>
    <rPh sb="9" eb="10">
      <t>セイ</t>
    </rPh>
    <rPh sb="18" eb="19">
      <t>ゴ</t>
    </rPh>
    <phoneticPr fontId="4"/>
  </si>
  <si>
    <t>③整備内容</t>
    <phoneticPr fontId="4"/>
  </si>
  <si>
    <t>機械等名</t>
    <rPh sb="0" eb="3">
      <t>キカイトウ</t>
    </rPh>
    <rPh sb="3" eb="4">
      <t>メイ</t>
    </rPh>
    <phoneticPr fontId="4"/>
  </si>
  <si>
    <t>機械等名称及び能力･規模等</t>
    <rPh sb="0" eb="2">
      <t>キカイ</t>
    </rPh>
    <rPh sb="2" eb="3">
      <t>トウ</t>
    </rPh>
    <rPh sb="3" eb="5">
      <t>メイショウ</t>
    </rPh>
    <rPh sb="5" eb="6">
      <t>オヨ</t>
    </rPh>
    <rPh sb="7" eb="9">
      <t>ノウリョク</t>
    </rPh>
    <rPh sb="10" eb="12">
      <t>キボ</t>
    </rPh>
    <rPh sb="12" eb="13">
      <t>トウ</t>
    </rPh>
    <phoneticPr fontId="4"/>
  </si>
  <si>
    <t>１　記入は、１機械等を単位とする。</t>
    <rPh sb="2" eb="4">
      <t>キニュウ</t>
    </rPh>
    <rPh sb="7" eb="10">
      <t>キカイトウ</t>
    </rPh>
    <rPh sb="11" eb="13">
      <t>タンイ</t>
    </rPh>
    <phoneticPr fontId="4"/>
  </si>
  <si>
    <t>事業関連取組目標</t>
    <rPh sb="0" eb="2">
      <t>ジギョウ</t>
    </rPh>
    <rPh sb="2" eb="4">
      <t>カンレン</t>
    </rPh>
    <rPh sb="4" eb="6">
      <t>トリクミ</t>
    </rPh>
    <rPh sb="6" eb="8">
      <t>モクヒョウ</t>
    </rPh>
    <phoneticPr fontId="4"/>
  </si>
  <si>
    <t>集落営農組織</t>
    <rPh sb="0" eb="2">
      <t>シュウラク</t>
    </rPh>
    <rPh sb="2" eb="4">
      <t>エイノウ</t>
    </rPh>
    <rPh sb="4" eb="6">
      <t>ソシキ</t>
    </rPh>
    <phoneticPr fontId="4"/>
  </si>
  <si>
    <t>①付加価値額の拡大</t>
    <rPh sb="1" eb="3">
      <t>フカ</t>
    </rPh>
    <rPh sb="3" eb="6">
      <t>カチガク</t>
    </rPh>
    <rPh sb="7" eb="9">
      <t>カクダイ</t>
    </rPh>
    <phoneticPr fontId="4"/>
  </si>
  <si>
    <t>②経営面積の拡大</t>
    <rPh sb="1" eb="3">
      <t>ケイエイ</t>
    </rPh>
    <rPh sb="3" eb="5">
      <t>メンセキ</t>
    </rPh>
    <rPh sb="6" eb="8">
      <t>カクダイ</t>
    </rPh>
    <phoneticPr fontId="4"/>
  </si>
  <si>
    <t>③農産物の価値向上</t>
    <rPh sb="1" eb="4">
      <t>ノウサンブツ</t>
    </rPh>
    <rPh sb="5" eb="7">
      <t>カチ</t>
    </rPh>
    <rPh sb="7" eb="9">
      <t>コウジョウ</t>
    </rPh>
    <phoneticPr fontId="4"/>
  </si>
  <si>
    <t>④単位面積当たり収量の増加</t>
    <rPh sb="1" eb="3">
      <t>タンイ</t>
    </rPh>
    <rPh sb="3" eb="5">
      <t>メンセキ</t>
    </rPh>
    <rPh sb="5" eb="6">
      <t>ア</t>
    </rPh>
    <rPh sb="8" eb="10">
      <t>シュウリョウ</t>
    </rPh>
    <rPh sb="11" eb="13">
      <t>ゾウカ</t>
    </rPh>
    <phoneticPr fontId="4"/>
  </si>
  <si>
    <t>⑤経営コストの縮減</t>
    <rPh sb="1" eb="3">
      <t>ケイエイ</t>
    </rPh>
    <rPh sb="7" eb="9">
      <t>シュクゲン</t>
    </rPh>
    <phoneticPr fontId="4"/>
  </si>
  <si>
    <t>公庫資金（スーパーＬ）</t>
    <rPh sb="0" eb="2">
      <t>コウコ</t>
    </rPh>
    <rPh sb="2" eb="4">
      <t>シキン</t>
    </rPh>
    <phoneticPr fontId="4"/>
  </si>
  <si>
    <t>公庫資金（その他）</t>
    <rPh sb="0" eb="2">
      <t>コウコ</t>
    </rPh>
    <rPh sb="2" eb="4">
      <t>シキン</t>
    </rPh>
    <rPh sb="7" eb="8">
      <t>タ</t>
    </rPh>
    <phoneticPr fontId="4"/>
  </si>
  <si>
    <t>目標値
（円）</t>
    <rPh sb="0" eb="3">
      <t>モクヒョウチ</t>
    </rPh>
    <rPh sb="5" eb="6">
      <t>エン</t>
    </rPh>
    <phoneticPr fontId="4"/>
  </si>
  <si>
    <t>現状値
（円）</t>
    <rPh sb="0" eb="2">
      <t>ゲンジョウ</t>
    </rPh>
    <rPh sb="2" eb="3">
      <t>チ</t>
    </rPh>
    <rPh sb="5" eb="6">
      <t>エン</t>
    </rPh>
    <phoneticPr fontId="4"/>
  </si>
  <si>
    <t>追加的信用供与事業費
(千円)</t>
    <rPh sb="0" eb="3">
      <t>ツイカテキ</t>
    </rPh>
    <rPh sb="3" eb="5">
      <t>シンヨウ</t>
    </rPh>
    <rPh sb="5" eb="7">
      <t>キョウヨ</t>
    </rPh>
    <rPh sb="7" eb="10">
      <t>ジギョウヒ</t>
    </rPh>
    <rPh sb="12" eb="14">
      <t>センエン</t>
    </rPh>
    <phoneticPr fontId="4"/>
  </si>
  <si>
    <t>追加的信用供与
活用希望の有無</t>
    <rPh sb="0" eb="3">
      <t>ツイカテキ</t>
    </rPh>
    <rPh sb="3" eb="5">
      <t>シンヨウ</t>
    </rPh>
    <rPh sb="5" eb="7">
      <t>キョウヨ</t>
    </rPh>
    <rPh sb="8" eb="10">
      <t>カツヨウ</t>
    </rPh>
    <rPh sb="10" eb="12">
      <t>キボウ</t>
    </rPh>
    <rPh sb="13" eb="15">
      <t>ウム</t>
    </rPh>
    <phoneticPr fontId="4"/>
  </si>
  <si>
    <t>（活用する場合
「1」を記入）</t>
    <rPh sb="1" eb="3">
      <t>カツヨウ</t>
    </rPh>
    <rPh sb="5" eb="7">
      <t>バアイ</t>
    </rPh>
    <rPh sb="12" eb="14">
      <t>キニュウ</t>
    </rPh>
    <phoneticPr fontId="4"/>
  </si>
  <si>
    <t>３　備考欄は、消費税仕入控除税額を減額した場合には「除税額○○○円　うち国費○○○円」を、同税額がない場合には「該当なし」と、同税額が明らかでない場合には「含税額」とそれぞれ記入する。</t>
    <rPh sb="10" eb="12">
      <t>シイ</t>
    </rPh>
    <rPh sb="12" eb="14">
      <t>コウジョ</t>
    </rPh>
    <rPh sb="14" eb="16">
      <t>ゼイガク</t>
    </rPh>
    <phoneticPr fontId="5"/>
  </si>
  <si>
    <t>４　事業内容に変更があった場合は、上段に変更前の内容を括弧書きで記載し、下段に変更後の内容を記入する。</t>
    <rPh sb="2" eb="4">
      <t>ジギョウ</t>
    </rPh>
    <rPh sb="4" eb="6">
      <t>ナイヨウ</t>
    </rPh>
    <rPh sb="7" eb="9">
      <t>ヘンコウ</t>
    </rPh>
    <rPh sb="13" eb="15">
      <t>バアイ</t>
    </rPh>
    <rPh sb="17" eb="19">
      <t>ジョウダン</t>
    </rPh>
    <rPh sb="20" eb="23">
      <t>ヘンコウマエ</t>
    </rPh>
    <rPh sb="24" eb="26">
      <t>ナイヨウ</t>
    </rPh>
    <rPh sb="27" eb="29">
      <t>カッコ</t>
    </rPh>
    <rPh sb="29" eb="30">
      <t>ガ</t>
    </rPh>
    <rPh sb="32" eb="34">
      <t>キサイ</t>
    </rPh>
    <rPh sb="36" eb="38">
      <t>ゲダン</t>
    </rPh>
    <rPh sb="39" eb="42">
      <t>ヘンコウゴ</t>
    </rPh>
    <rPh sb="43" eb="45">
      <t>ナイヨウ</t>
    </rPh>
    <rPh sb="46" eb="48">
      <t>キニュウ</t>
    </rPh>
    <phoneticPr fontId="4"/>
  </si>
  <si>
    <t>イノベーション機械等
（該当する場合は「１」を記入）</t>
    <rPh sb="7" eb="10">
      <t>キカイトウ</t>
    </rPh>
    <rPh sb="12" eb="14">
      <t>ガイトウ</t>
    </rPh>
    <rPh sb="16" eb="18">
      <t>バアイ</t>
    </rPh>
    <rPh sb="23" eb="25">
      <t>キニュウ</t>
    </rPh>
    <phoneticPr fontId="4"/>
  </si>
  <si>
    <t>認定農業者</t>
    <rPh sb="0" eb="2">
      <t>ニンテイ</t>
    </rPh>
    <rPh sb="2" eb="5">
      <t>ノウギョウシャ</t>
    </rPh>
    <phoneticPr fontId="4"/>
  </si>
  <si>
    <t>新規就農者（認定就農者）</t>
    <rPh sb="0" eb="2">
      <t>シンキ</t>
    </rPh>
    <rPh sb="2" eb="5">
      <t>シュウノウシャ</t>
    </rPh>
    <rPh sb="6" eb="8">
      <t>ニンテイ</t>
    </rPh>
    <rPh sb="8" eb="11">
      <t>シュウノウシャ</t>
    </rPh>
    <phoneticPr fontId="4"/>
  </si>
  <si>
    <t>新規就農者（認定農業者）</t>
    <rPh sb="0" eb="2">
      <t>シンキ</t>
    </rPh>
    <rPh sb="2" eb="5">
      <t>シュウノウシャ</t>
    </rPh>
    <rPh sb="6" eb="8">
      <t>ニンテイ</t>
    </rPh>
    <rPh sb="8" eb="11">
      <t>ノウギョウシャ</t>
    </rPh>
    <phoneticPr fontId="4"/>
  </si>
  <si>
    <t>１、３、４及び６（個人の場合）の者で組織する団体</t>
    <rPh sb="5" eb="6">
      <t>オヨ</t>
    </rPh>
    <rPh sb="9" eb="11">
      <t>コジン</t>
    </rPh>
    <rPh sb="12" eb="14">
      <t>バアイ</t>
    </rPh>
    <rPh sb="16" eb="17">
      <t>モノ</t>
    </rPh>
    <rPh sb="18" eb="20">
      <t>ソシキ</t>
    </rPh>
    <rPh sb="22" eb="24">
      <t>ダンタイ</t>
    </rPh>
    <phoneticPr fontId="4"/>
  </si>
  <si>
    <t>イノベーション支援対象
（イノベーション機械等を整備する者の実施内容すべてに「１」を記入）</t>
    <rPh sb="7" eb="9">
      <t>シエン</t>
    </rPh>
    <rPh sb="9" eb="11">
      <t>タイショウ</t>
    </rPh>
    <rPh sb="20" eb="23">
      <t>キカイトウ</t>
    </rPh>
    <rPh sb="24" eb="26">
      <t>セイビ</t>
    </rPh>
    <rPh sb="28" eb="29">
      <t>シャ</t>
    </rPh>
    <rPh sb="30" eb="32">
      <t>ジッシ</t>
    </rPh>
    <rPh sb="32" eb="34">
      <t>ナイヨウ</t>
    </rPh>
    <rPh sb="42" eb="44">
      <t>キニュウ</t>
    </rPh>
    <phoneticPr fontId="4"/>
  </si>
  <si>
    <t>対象経営体負担額</t>
    <rPh sb="0" eb="2">
      <t>タイショウ</t>
    </rPh>
    <rPh sb="2" eb="5">
      <t>ケイエイタイ</t>
    </rPh>
    <rPh sb="5" eb="8">
      <t>フタンガク</t>
    </rPh>
    <phoneticPr fontId="4"/>
  </si>
  <si>
    <t>経営形態
の別</t>
    <rPh sb="0" eb="2">
      <t>ケイエイ</t>
    </rPh>
    <rPh sb="2" eb="4">
      <t>ケイタイ</t>
    </rPh>
    <rPh sb="6" eb="7">
      <t>ベツ</t>
    </rPh>
    <phoneticPr fontId="4"/>
  </si>
  <si>
    <t>都道府
県費
（円）</t>
    <rPh sb="0" eb="2">
      <t>トドウ</t>
    </rPh>
    <rPh sb="2" eb="3">
      <t>フ</t>
    </rPh>
    <rPh sb="4" eb="6">
      <t>ケンピ</t>
    </rPh>
    <rPh sb="5" eb="6">
      <t>ヒ</t>
    </rPh>
    <rPh sb="9" eb="10">
      <t>エン</t>
    </rPh>
    <phoneticPr fontId="4"/>
  </si>
  <si>
    <t>配分積算額を計算するための関数が入力されていますので、数式を修正しないでください。</t>
    <rPh sb="0" eb="2">
      <t>ハイブン</t>
    </rPh>
    <rPh sb="2" eb="4">
      <t>セキサン</t>
    </rPh>
    <rPh sb="4" eb="5">
      <t>ガク</t>
    </rPh>
    <rPh sb="6" eb="8">
      <t>ケイサン</t>
    </rPh>
    <rPh sb="13" eb="15">
      <t>カンスウ</t>
    </rPh>
    <rPh sb="16" eb="18">
      <t>ニュウリョク</t>
    </rPh>
    <rPh sb="27" eb="29">
      <t>スウシキ</t>
    </rPh>
    <rPh sb="30" eb="32">
      <t>シュウセイ</t>
    </rPh>
    <phoneticPr fontId="4"/>
  </si>
  <si>
    <t>経営体数</t>
    <rPh sb="0" eb="3">
      <t>ケイエイタイ</t>
    </rPh>
    <rPh sb="3" eb="4">
      <t>スウ</t>
    </rPh>
    <phoneticPr fontId="4"/>
  </si>
  <si>
    <t>成果目標の設定状況
（目標設定している項目に「1」を記入。ただし①にあっては、就業者１当たりで目標設定する場合は「2」を記入。）</t>
    <rPh sb="0" eb="2">
      <t>セイカ</t>
    </rPh>
    <rPh sb="2" eb="4">
      <t>モクヒョウ</t>
    </rPh>
    <rPh sb="5" eb="7">
      <t>セッテイ</t>
    </rPh>
    <rPh sb="7" eb="9">
      <t>ジョウキョウ</t>
    </rPh>
    <rPh sb="11" eb="13">
      <t>モクヒョウ</t>
    </rPh>
    <rPh sb="13" eb="15">
      <t>セッテイ</t>
    </rPh>
    <rPh sb="19" eb="21">
      <t>コウモク</t>
    </rPh>
    <rPh sb="47" eb="49">
      <t>モクヒョウ</t>
    </rPh>
    <rPh sb="49" eb="51">
      <t>セッテイ</t>
    </rPh>
    <rPh sb="53" eb="55">
      <t>バアイ</t>
    </rPh>
    <rPh sb="60" eb="62">
      <t>キニュウ</t>
    </rPh>
    <phoneticPr fontId="5"/>
  </si>
  <si>
    <t>配分積算額
（実要望国費）
（円）</t>
    <rPh sb="0" eb="2">
      <t>ハイブン</t>
    </rPh>
    <rPh sb="2" eb="4">
      <t>セキサン</t>
    </rPh>
    <rPh sb="4" eb="5">
      <t>ガク</t>
    </rPh>
    <rPh sb="7" eb="8">
      <t>ジツ</t>
    </rPh>
    <rPh sb="8" eb="10">
      <t>ヨウボウ</t>
    </rPh>
    <rPh sb="10" eb="12">
      <t>コクヒ</t>
    </rPh>
    <rPh sb="15" eb="16">
      <t>エン</t>
    </rPh>
    <phoneticPr fontId="4"/>
  </si>
  <si>
    <t>合　　計</t>
    <rPh sb="0" eb="1">
      <t>ゴウ</t>
    </rPh>
    <rPh sb="3" eb="4">
      <t>ケイ</t>
    </rPh>
    <phoneticPr fontId="4"/>
  </si>
  <si>
    <t>消費税仕入控除税額の取扱い</t>
    <rPh sb="0" eb="3">
      <t>ショウヒゼイ</t>
    </rPh>
    <rPh sb="3" eb="5">
      <t>シイ</t>
    </rPh>
    <rPh sb="5" eb="7">
      <t>コウジョ</t>
    </rPh>
    <rPh sb="7" eb="9">
      <t>ゼイガク</t>
    </rPh>
    <rPh sb="10" eb="12">
      <t>トリアツカ</t>
    </rPh>
    <phoneticPr fontId="4"/>
  </si>
  <si>
    <t>２　該当なし（簡易課税事業者又は免税事業者）</t>
    <phoneticPr fontId="4"/>
  </si>
  <si>
    <t>３　含税額（明らかでない場合）</t>
    <phoneticPr fontId="4"/>
  </si>
  <si>
    <t>上記の該当番号を記載するとＡＡ列に消費税仕入控除税額の取扱いが記載されます。</t>
    <rPh sb="0" eb="2">
      <t>ジョウキ</t>
    </rPh>
    <rPh sb="3" eb="5">
      <t>ガイトウ</t>
    </rPh>
    <rPh sb="5" eb="7">
      <t>バンゴウ</t>
    </rPh>
    <rPh sb="8" eb="10">
      <t>キサイ</t>
    </rPh>
    <rPh sb="15" eb="16">
      <t>レツ</t>
    </rPh>
    <rPh sb="31" eb="33">
      <t>キサイ</t>
    </rPh>
    <phoneticPr fontId="4"/>
  </si>
  <si>
    <t>除税額</t>
    <rPh sb="0" eb="1">
      <t>ジョ</t>
    </rPh>
    <rPh sb="1" eb="2">
      <t>ゼイ</t>
    </rPh>
    <rPh sb="2" eb="3">
      <t>ガク</t>
    </rPh>
    <phoneticPr fontId="4"/>
  </si>
  <si>
    <t>うち国費</t>
    <rPh sb="2" eb="4">
      <t>コクヒ</t>
    </rPh>
    <phoneticPr fontId="4"/>
  </si>
  <si>
    <t>補助率</t>
    <rPh sb="0" eb="3">
      <t>ホジョリツ</t>
    </rPh>
    <phoneticPr fontId="4"/>
  </si>
  <si>
    <t>１　助成金から減額（本則の課税事業者又は任意で除く者）</t>
    <rPh sb="18" eb="19">
      <t>マタ</t>
    </rPh>
    <rPh sb="20" eb="22">
      <t>ニンイ</t>
    </rPh>
    <rPh sb="23" eb="24">
      <t>ノゾ</t>
    </rPh>
    <rPh sb="25" eb="26">
      <t>シャ</t>
    </rPh>
    <phoneticPr fontId="4"/>
  </si>
  <si>
    <t>その他生産・流通関係施設</t>
    <rPh sb="2" eb="3">
      <t>タ</t>
    </rPh>
    <rPh sb="3" eb="5">
      <t>セイサン</t>
    </rPh>
    <rPh sb="6" eb="8">
      <t>リュウツウ</t>
    </rPh>
    <rPh sb="8" eb="10">
      <t>カンケイ</t>
    </rPh>
    <rPh sb="10" eb="12">
      <t>シセツ</t>
    </rPh>
    <phoneticPr fontId="4"/>
  </si>
  <si>
    <r>
      <t>現状
（</t>
    </r>
    <r>
      <rPr>
        <sz val="9"/>
        <rFont val="ＭＳ 明朝"/>
        <family val="1"/>
        <charset val="128"/>
      </rPr>
      <t>年度）</t>
    </r>
    <rPh sb="0" eb="2">
      <t>ゲンジョウ</t>
    </rPh>
    <rPh sb="4" eb="6">
      <t>ネンド</t>
    </rPh>
    <phoneticPr fontId="4"/>
  </si>
  <si>
    <r>
      <t xml:space="preserve">拡大率
</t>
    </r>
    <r>
      <rPr>
        <sz val="10"/>
        <color rgb="FFFF0000"/>
        <rFont val="ＭＳ 明朝"/>
        <family val="1"/>
        <charset val="128"/>
      </rPr>
      <t>（％）</t>
    </r>
    <rPh sb="0" eb="2">
      <t>カクダイ</t>
    </rPh>
    <rPh sb="2" eb="3">
      <t>リツ</t>
    </rPh>
    <phoneticPr fontId="4"/>
  </si>
  <si>
    <t>復旧費
（円）</t>
    <rPh sb="0" eb="3">
      <t>フッキュウヒ</t>
    </rPh>
    <rPh sb="6" eb="7">
      <t>エン</t>
    </rPh>
    <phoneticPr fontId="4"/>
  </si>
  <si>
    <t>　</t>
  </si>
  <si>
    <t>共済対象施設の状況</t>
    <rPh sb="0" eb="2">
      <t>キョウサイ</t>
    </rPh>
    <rPh sb="2" eb="4">
      <t>タイショウ</t>
    </rPh>
    <rPh sb="4" eb="6">
      <t>シセツ</t>
    </rPh>
    <rPh sb="7" eb="9">
      <t>ジョウキョウ</t>
    </rPh>
    <phoneticPr fontId="4"/>
  </si>
  <si>
    <t>共済対象施設</t>
    <rPh sb="0" eb="2">
      <t>キョウサイ</t>
    </rPh>
    <rPh sb="2" eb="4">
      <t>タイショウ</t>
    </rPh>
    <rPh sb="4" eb="6">
      <t>シセツ</t>
    </rPh>
    <phoneticPr fontId="4"/>
  </si>
  <si>
    <t>施設の経過年数</t>
    <rPh sb="0" eb="2">
      <t>シセツ</t>
    </rPh>
    <rPh sb="3" eb="5">
      <t>ケイカ</t>
    </rPh>
    <rPh sb="5" eb="7">
      <t>ネンスウ</t>
    </rPh>
    <phoneticPr fontId="4"/>
  </si>
  <si>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</si>
  <si>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</si>
  <si>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</si>
  <si>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</si>
  <si>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</si>
  <si>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</si>
  <si>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</si>
  <si>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</si>
  <si>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</si>
  <si>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</si>
  <si>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</si>
  <si>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</si>
  <si>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</si>
  <si>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</si>
  <si>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</si>
  <si>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</si>
  <si>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</si>
  <si>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1年未満</t>
    <rPh sb="1" eb="2">
      <t>ネン</t>
    </rPh>
    <rPh sb="2" eb="4">
      <t>ミマン</t>
    </rPh>
    <phoneticPr fontId="4"/>
  </si>
  <si>
    <t>2年未満</t>
    <rPh sb="1" eb="2">
      <t>ネン</t>
    </rPh>
    <rPh sb="2" eb="4">
      <t>ミマン</t>
    </rPh>
    <phoneticPr fontId="4"/>
  </si>
  <si>
    <t>3年未満</t>
    <rPh sb="1" eb="2">
      <t>ネン</t>
    </rPh>
    <rPh sb="2" eb="4">
      <t>ミマン</t>
    </rPh>
    <phoneticPr fontId="4"/>
  </si>
  <si>
    <t>4年未満</t>
    <rPh sb="1" eb="2">
      <t>ネン</t>
    </rPh>
    <rPh sb="2" eb="4">
      <t>ミマン</t>
    </rPh>
    <phoneticPr fontId="4"/>
  </si>
  <si>
    <t>5年未満</t>
    <rPh sb="1" eb="2">
      <t>ネン</t>
    </rPh>
    <rPh sb="2" eb="4">
      <t>ミマン</t>
    </rPh>
    <phoneticPr fontId="4"/>
  </si>
  <si>
    <t>6年未満</t>
    <rPh sb="1" eb="2">
      <t>ネン</t>
    </rPh>
    <rPh sb="2" eb="4">
      <t>ミマン</t>
    </rPh>
    <phoneticPr fontId="4"/>
  </si>
  <si>
    <t>7年未満</t>
    <rPh sb="1" eb="2">
      <t>ネン</t>
    </rPh>
    <rPh sb="2" eb="4">
      <t>ミマン</t>
    </rPh>
    <phoneticPr fontId="4"/>
  </si>
  <si>
    <t>8年未満</t>
    <rPh sb="1" eb="2">
      <t>ネン</t>
    </rPh>
    <rPh sb="2" eb="4">
      <t>ミマン</t>
    </rPh>
    <phoneticPr fontId="4"/>
  </si>
  <si>
    <t>9年未満</t>
    <rPh sb="1" eb="2">
      <t>ネン</t>
    </rPh>
    <rPh sb="2" eb="4">
      <t>ミマン</t>
    </rPh>
    <phoneticPr fontId="4"/>
  </si>
  <si>
    <t>10年未満</t>
    <rPh sb="2" eb="3">
      <t>ネン</t>
    </rPh>
    <rPh sb="3" eb="5">
      <t>ミマン</t>
    </rPh>
    <phoneticPr fontId="4"/>
  </si>
  <si>
    <t>11年未満</t>
    <rPh sb="2" eb="3">
      <t>ネン</t>
    </rPh>
    <rPh sb="3" eb="5">
      <t>ミマン</t>
    </rPh>
    <phoneticPr fontId="4"/>
  </si>
  <si>
    <t>12年未満</t>
    <rPh sb="2" eb="3">
      <t>ネン</t>
    </rPh>
    <rPh sb="3" eb="5">
      <t>ミマン</t>
    </rPh>
    <phoneticPr fontId="4"/>
  </si>
  <si>
    <t>13年未満</t>
    <rPh sb="2" eb="3">
      <t>ネン</t>
    </rPh>
    <rPh sb="3" eb="5">
      <t>ミマン</t>
    </rPh>
    <phoneticPr fontId="4"/>
  </si>
  <si>
    <t>14年未満</t>
    <rPh sb="2" eb="3">
      <t>ネン</t>
    </rPh>
    <rPh sb="3" eb="5">
      <t>ミマン</t>
    </rPh>
    <phoneticPr fontId="4"/>
  </si>
  <si>
    <t>15年未満</t>
    <rPh sb="2" eb="3">
      <t>ネン</t>
    </rPh>
    <rPh sb="3" eb="5">
      <t>ミマン</t>
    </rPh>
    <phoneticPr fontId="4"/>
  </si>
  <si>
    <t>15年以降</t>
    <rPh sb="2" eb="5">
      <t>ネンイコウ</t>
    </rPh>
    <phoneticPr fontId="4"/>
  </si>
  <si>
    <t>ｶﾞﾗｽ室</t>
    <rPh sb="4" eb="5">
      <t>シツ</t>
    </rPh>
    <phoneticPr fontId="4"/>
  </si>
  <si>
    <t>Ⅰ類木造</t>
    <rPh sb="1" eb="2">
      <t>ルイ</t>
    </rPh>
    <rPh sb="2" eb="4">
      <t>モクゾウ</t>
    </rPh>
    <phoneticPr fontId="4"/>
  </si>
  <si>
    <t>Ⅱ類鉄骨</t>
    <rPh sb="1" eb="2">
      <t>ルイ</t>
    </rPh>
    <rPh sb="2" eb="4">
      <t>テッコツ</t>
    </rPh>
    <phoneticPr fontId="4"/>
  </si>
  <si>
    <t>Ⅰ類木竹</t>
    <rPh sb="1" eb="2">
      <t>ルイ</t>
    </rPh>
    <rPh sb="2" eb="3">
      <t>キ</t>
    </rPh>
    <rPh sb="3" eb="4">
      <t>タケ</t>
    </rPh>
    <phoneticPr fontId="4"/>
  </si>
  <si>
    <t>Ⅱ類ﾊﾟｲﾌﾟ</t>
    <rPh sb="1" eb="2">
      <t>ルイ</t>
    </rPh>
    <phoneticPr fontId="4"/>
  </si>
  <si>
    <t>Ⅲ類～Ⅴ類及びⅦ類鉄骨</t>
    <rPh sb="1" eb="2">
      <t>ルイ</t>
    </rPh>
    <rPh sb="4" eb="5">
      <t>ルイ</t>
    </rPh>
    <rPh sb="5" eb="6">
      <t>オヨ</t>
    </rPh>
    <rPh sb="8" eb="9">
      <t>ルイ</t>
    </rPh>
    <rPh sb="9" eb="11">
      <t>テッコツ</t>
    </rPh>
    <phoneticPr fontId="4"/>
  </si>
  <si>
    <t>附帯施設</t>
    <rPh sb="0" eb="2">
      <t>フタイ</t>
    </rPh>
    <rPh sb="2" eb="4">
      <t>シセツ</t>
    </rPh>
    <phoneticPr fontId="4"/>
  </si>
  <si>
    <t>加入している</t>
    <rPh sb="0" eb="2">
      <t>カニュウ</t>
    </rPh>
    <phoneticPr fontId="4"/>
  </si>
  <si>
    <t>加入していない</t>
    <rPh sb="0" eb="2">
      <t>カニュウ</t>
    </rPh>
    <phoneticPr fontId="4"/>
  </si>
  <si>
    <t>④園芸施設共済加入の有無</t>
    <rPh sb="1" eb="3">
      <t>エンゲイ</t>
    </rPh>
    <rPh sb="3" eb="5">
      <t>シセツ</t>
    </rPh>
    <rPh sb="5" eb="7">
      <t>キョウサイ</t>
    </rPh>
    <rPh sb="7" eb="9">
      <t>カニュウ</t>
    </rPh>
    <rPh sb="10" eb="12">
      <t>ウム</t>
    </rPh>
    <phoneticPr fontId="4"/>
  </si>
  <si>
    <t>⑤金融機関</t>
    <phoneticPr fontId="4"/>
  </si>
  <si>
    <t>⑥融資（資金）種類</t>
    <phoneticPr fontId="4"/>
  </si>
  <si>
    <t>ﾌﾟﾗｽﾁｯｸﾊｳｽ</t>
    <phoneticPr fontId="4"/>
  </si>
  <si>
    <t>地方単独事業(補助金分)活用状況</t>
  </si>
  <si>
    <t>計
（円）</t>
    <rPh sb="0" eb="1">
      <t>ケイ</t>
    </rPh>
    <rPh sb="4" eb="5">
      <t>エン</t>
    </rPh>
    <phoneticPr fontId="4"/>
  </si>
  <si>
    <t>特定園芸施設及び附帯施設の時価現有率</t>
    <phoneticPr fontId="4"/>
  </si>
  <si>
    <t>特定園芸施設共済のうち特定園芸施設及び附帯施設の共済金支払額</t>
    <phoneticPr fontId="4"/>
  </si>
  <si>
    <t>【様式２】経営体育成支援事業（平成29年度の大雪被害対策）要望地区個別表（Ｂ表・融資主体補助型) 　</t>
    <rPh sb="29" eb="31">
      <t>ヨウボウ</t>
    </rPh>
    <rPh sb="33" eb="35">
      <t>コベツ</t>
    </rPh>
    <rPh sb="44" eb="46">
      <t>ホジョ</t>
    </rPh>
    <rPh sb="46" eb="47">
      <t>ガタ</t>
    </rPh>
    <phoneticPr fontId="4"/>
  </si>
  <si>
    <t>共済金支払額又は時価現有率による算定額</t>
    <rPh sb="0" eb="3">
      <t>キョウサイキン</t>
    </rPh>
    <rPh sb="3" eb="5">
      <t>シハライ</t>
    </rPh>
    <rPh sb="5" eb="6">
      <t>ガク</t>
    </rPh>
    <rPh sb="6" eb="7">
      <t>マタ</t>
    </rPh>
    <rPh sb="8" eb="10">
      <t>ジカ</t>
    </rPh>
    <rPh sb="10" eb="12">
      <t>ゲンユウ</t>
    </rPh>
    <rPh sb="12" eb="13">
      <t>リツ</t>
    </rPh>
    <rPh sb="16" eb="18">
      <t>サンテイ</t>
    </rPh>
    <rPh sb="18" eb="19">
      <t>ガク</t>
    </rPh>
    <phoneticPr fontId="4"/>
  </si>
  <si>
    <t>共済金支払額又は時価現有率による算定額
１／２</t>
    <rPh sb="0" eb="3">
      <t>キョウサイキン</t>
    </rPh>
    <rPh sb="3" eb="5">
      <t>シハライ</t>
    </rPh>
    <rPh sb="5" eb="6">
      <t>ガク</t>
    </rPh>
    <rPh sb="6" eb="7">
      <t>マタ</t>
    </rPh>
    <rPh sb="8" eb="10">
      <t>ジカ</t>
    </rPh>
    <rPh sb="10" eb="12">
      <t>ゲンユウ</t>
    </rPh>
    <rPh sb="12" eb="13">
      <t>リツ</t>
    </rPh>
    <rPh sb="16" eb="18">
      <t>サンテイ</t>
    </rPh>
    <rPh sb="18" eb="19">
      <t>ガク</t>
    </rPh>
    <phoneticPr fontId="4"/>
  </si>
  <si>
    <t>共済金支払通知書の関連する棟番号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</si>
</sst>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000"/>
    <numFmt numFmtId="177" formatCode="0.00_ "/>
    <numFmt numFmtId="178" formatCode="_ * #,##0_ ;_ * \-#,##0_ ;_ * &quot;&quot;_ ;_ @_ "/>
    <numFmt numFmtId="179" formatCode="#,##0_ ;[Red]\-#,##0\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4"/>
      <name val="ＭＳ 明朝"/>
      <family val="1"/>
      <charset val="128"/>
    </font>
    <font>
      <sz val="10"/>
      <name val="ＭＳ Ｐゴシック"/>
      <family val="3"/>
      <charset val="128"/>
    </font>
    <font>
      <sz val="9"/>
      <name val="ＭＳ Ｐゴシック"/>
      <family val="3"/>
      <charset val="128"/>
    </font>
    <font>
      <sz val="10"/>
      <name val="ＭＳ 明朝"/>
      <family val="1"/>
      <charset val="128"/>
    </font>
    <font>
      <sz val="16"/>
      <name val="ＭＳ Ｐゴシック"/>
      <family val="3"/>
      <charset val="128"/>
    </font>
    <font>
      <sz val="9"/>
      <name val="ＭＳ 明朝"/>
      <family val="1"/>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2"/>
      <charset val="128"/>
      <scheme val="minor"/>
    </font>
    <font>
      <sz val="8"/>
      <name val="ＭＳ Ｐゴシック"/>
      <family val="2"/>
      <charset val="128"/>
      <scheme val="minor"/>
    </font>
    <font>
      <sz val="11"/>
      <name val="ＭＳ Ｐゴシック"/>
      <family val="2"/>
      <charset val="128"/>
      <scheme val="minor"/>
    </font>
    <font>
      <b/>
      <sz val="10"/>
      <name val="ＭＳ 明朝"/>
      <family val="1"/>
      <charset val="128"/>
    </font>
    <font>
      <sz val="8"/>
      <name val="ＭＳ 明朝"/>
      <family val="1"/>
      <charset val="128"/>
    </font>
    <font>
      <sz val="7"/>
      <name val="ＭＳ 明朝"/>
      <family val="1"/>
      <charset val="128"/>
    </font>
    <font>
      <sz val="8"/>
      <color theme="0"/>
      <name val="ＭＳ 明朝"/>
      <family val="1"/>
      <charset val="128"/>
    </font>
    <font>
      <b/>
      <sz val="12"/>
      <name val="ＭＳ Ｐゴシック"/>
      <family val="3"/>
      <charset val="128"/>
    </font>
    <font>
      <b/>
      <sz val="16"/>
      <name val="ＭＳ Ｐゴシック"/>
      <family val="3"/>
      <charset val="128"/>
      <scheme val="major"/>
    </font>
    <font>
      <sz val="9"/>
      <name val="ＭＳ Ｐ明朝"/>
      <family val="1"/>
      <charset val="128"/>
    </font>
    <font>
      <sz val="10"/>
      <name val="ＭＳ Ｐ明朝"/>
      <family val="1"/>
      <charset val="128"/>
    </font>
    <font>
      <sz val="10"/>
      <color rgb="FFFF0000"/>
      <name val="ＭＳ 明朝"/>
      <family val="1"/>
      <charset val="128"/>
    </font>
    <font>
      <sz val="12"/>
      <name val="ＭＳ 明朝"/>
      <family val="1"/>
      <charset val="128"/>
    </font>
    <font>
      <sz val="8"/>
      <name val="ＭＳ Ｐ明朝"/>
      <family val="1"/>
      <charset val="128"/>
    </font>
    <font>
      <sz val="9"/>
      <color rgb="FFFF0000"/>
      <name val="ＭＳ Ｐ明朝"/>
      <family val="1"/>
      <charset val="128"/>
    </font>
    <font>
      <b/>
      <sz val="9"/>
      <name val="ＭＳ 明朝"/>
      <family val="1"/>
      <charset val="128"/>
    </font>
    <font>
      <b/>
      <sz val="9"/>
      <name val="ＭＳ Ｐゴシック"/>
      <family val="3"/>
      <charset val="128"/>
    </font>
    <font>
      <sz val="9"/>
      <color rgb="FFFF0000"/>
      <name val="ＭＳ 明朝"/>
      <family val="1"/>
      <charset val="128"/>
    </font>
    <font>
      <sz val="8"/>
      <color rgb="FFFF0000"/>
      <name val="ＭＳ 明朝"/>
      <family val="1"/>
      <charset val="128"/>
    </font>
    <font>
      <sz val="11"/>
      <name val="ＭＳ ゴシック"/>
      <family val="3"/>
      <charset val="128"/>
    </font>
    <font>
      <sz val="11"/>
      <color theme="1"/>
      <name val="ＭＳ ゴシック"/>
      <family val="2"/>
      <charset val="128"/>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EBFFFF"/>
        <bgColor indexed="64"/>
      </patternFill>
    </fill>
    <fill>
      <patternFill patternType="solid">
        <fgColor theme="1"/>
        <bgColor indexed="64"/>
      </patternFill>
    </fill>
    <fill>
      <patternFill patternType="solid">
        <fgColor theme="0" tint="-0.249977111117893"/>
        <bgColor indexed="64"/>
      </patternFill>
    </fill>
  </fills>
  <borders count="5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2">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9" fontId="3" fillId="0" borderId="0" applyFont="0" applyFill="0" applyBorder="0" applyAlignment="0" applyProtection="0">
      <alignment vertical="center"/>
    </xf>
    <xf numFmtId="0" fontId="35" fillId="0" borderId="0">
      <alignment vertical="center"/>
    </xf>
  </cellStyleXfs>
  <cellXfs count="465">
    <xf numFmtId="0" fontId="0" fillId="0" borderId="0" xfId="0">
      <alignment vertical="center"/>
    </xf>
    <xf numFmtId="0" fontId="7" fillId="2" borderId="0" xfId="0" applyFont="1" applyFill="1">
      <alignment vertical="center"/>
    </xf>
    <xf numFmtId="0" fontId="10" fillId="2" borderId="1" xfId="0" applyFont="1" applyFill="1" applyBorder="1" applyAlignment="1">
      <alignment vertical="center"/>
    </xf>
    <xf numFmtId="0" fontId="10" fillId="2" borderId="5" xfId="0" applyFont="1" applyFill="1" applyBorder="1" applyAlignment="1">
      <alignment vertical="center"/>
    </xf>
    <xf numFmtId="0" fontId="10" fillId="2" borderId="10" xfId="0" applyFont="1" applyFill="1" applyBorder="1" applyAlignment="1">
      <alignment vertical="center"/>
    </xf>
    <xf numFmtId="0" fontId="10" fillId="2" borderId="12" xfId="0" applyFont="1" applyFill="1" applyBorder="1" applyAlignment="1">
      <alignment vertical="center"/>
    </xf>
    <xf numFmtId="0" fontId="8" fillId="2" borderId="0" xfId="2" applyFont="1" applyFill="1" applyBorder="1" applyProtection="1">
      <alignment vertical="center"/>
      <protection locked="0"/>
    </xf>
    <xf numFmtId="0" fontId="12" fillId="2" borderId="0" xfId="2" applyFont="1" applyFill="1" applyBorder="1" applyProtection="1">
      <alignment vertical="center"/>
      <protection locked="0"/>
    </xf>
    <xf numFmtId="0" fontId="6" fillId="2" borderId="0" xfId="2" applyFont="1" applyFill="1" applyBorder="1" applyProtection="1">
      <alignment vertical="center"/>
      <protection locked="0"/>
    </xf>
    <xf numFmtId="0" fontId="11" fillId="2" borderId="0" xfId="2" applyFont="1" applyFill="1" applyBorder="1" applyAlignment="1" applyProtection="1">
      <alignment horizontal="center" vertical="center"/>
      <protection locked="0"/>
    </xf>
    <xf numFmtId="0" fontId="11" fillId="2" borderId="0" xfId="2" applyFont="1" applyFill="1" applyBorder="1" applyProtection="1">
      <alignment vertical="center"/>
      <protection locked="0"/>
    </xf>
    <xf numFmtId="0" fontId="8" fillId="2" borderId="0" xfId="2" applyFont="1" applyFill="1" applyProtection="1">
      <alignment vertical="center"/>
      <protection locked="0"/>
    </xf>
    <xf numFmtId="0" fontId="9" fillId="2" borderId="2" xfId="2" applyFont="1" applyFill="1" applyBorder="1" applyAlignment="1" applyProtection="1">
      <alignment vertical="center"/>
      <protection locked="0"/>
    </xf>
    <xf numFmtId="0" fontId="9" fillId="2" borderId="0" xfId="2" applyFont="1" applyFill="1" applyBorder="1" applyAlignment="1" applyProtection="1">
      <alignment vertical="center"/>
      <protection locked="0"/>
    </xf>
    <xf numFmtId="0" fontId="9" fillId="2" borderId="0" xfId="2" applyFont="1" applyFill="1" applyBorder="1" applyProtection="1">
      <alignment vertical="center"/>
      <protection locked="0"/>
    </xf>
    <xf numFmtId="0" fontId="9" fillId="2" borderId="0" xfId="2" applyFont="1" applyFill="1" applyBorder="1" applyAlignment="1" applyProtection="1">
      <alignment horizontal="left" vertical="center"/>
      <protection locked="0"/>
    </xf>
    <xf numFmtId="0" fontId="9" fillId="2" borderId="12" xfId="2" applyFont="1" applyFill="1" applyBorder="1" applyAlignment="1" applyProtection="1">
      <alignment horizontal="center" vertical="center"/>
      <protection locked="0"/>
    </xf>
    <xf numFmtId="0" fontId="9" fillId="2" borderId="0" xfId="2" applyFont="1" applyFill="1" applyBorder="1" applyAlignment="1" applyProtection="1">
      <alignment vertical="center" wrapText="1"/>
      <protection locked="0"/>
    </xf>
    <xf numFmtId="0" fontId="9" fillId="2" borderId="0" xfId="2" applyFont="1" applyFill="1" applyBorder="1" applyAlignment="1" applyProtection="1">
      <alignment horizontal="center" vertical="center"/>
      <protection locked="0"/>
    </xf>
    <xf numFmtId="0" fontId="9" fillId="2" borderId="12" xfId="2" applyFont="1" applyFill="1" applyBorder="1" applyAlignment="1" applyProtection="1">
      <alignment vertical="center"/>
      <protection locked="0"/>
    </xf>
    <xf numFmtId="0" fontId="9" fillId="2" borderId="0" xfId="2" applyFont="1" applyFill="1" applyBorder="1" applyAlignment="1" applyProtection="1">
      <alignment horizontal="center" vertical="center" wrapText="1"/>
      <protection locked="0"/>
    </xf>
    <xf numFmtId="0" fontId="9" fillId="2" borderId="12" xfId="2" applyFont="1" applyFill="1" applyBorder="1" applyAlignment="1" applyProtection="1">
      <alignment horizontal="left" vertical="center"/>
      <protection locked="0"/>
    </xf>
    <xf numFmtId="0" fontId="9" fillId="2" borderId="0" xfId="2" applyFont="1" applyFill="1" applyBorder="1" applyAlignment="1">
      <alignment vertical="center"/>
    </xf>
    <xf numFmtId="0" fontId="9" fillId="2" borderId="0" xfId="2" applyFont="1" applyFill="1" applyBorder="1">
      <alignment vertical="center"/>
    </xf>
    <xf numFmtId="0" fontId="9" fillId="2" borderId="2" xfId="2" applyFont="1" applyFill="1" applyBorder="1" applyAlignment="1">
      <alignment vertical="center"/>
    </xf>
    <xf numFmtId="0" fontId="9" fillId="2" borderId="12" xfId="2" applyFont="1" applyFill="1" applyBorder="1" applyAlignment="1">
      <alignment horizontal="center" vertical="center"/>
    </xf>
    <xf numFmtId="0" fontId="9" fillId="2" borderId="12" xfId="2" applyFont="1" applyFill="1" applyBorder="1" applyProtection="1">
      <alignment vertical="center"/>
      <protection locked="0"/>
    </xf>
    <xf numFmtId="0" fontId="9" fillId="2" borderId="2" xfId="2" applyFont="1" applyFill="1" applyBorder="1" applyProtection="1">
      <alignment vertical="center"/>
      <protection locked="0"/>
    </xf>
    <xf numFmtId="0" fontId="13" fillId="0" borderId="0" xfId="0" applyFont="1" applyBorder="1" applyAlignment="1">
      <alignment vertical="center" wrapText="1"/>
    </xf>
    <xf numFmtId="0" fontId="8" fillId="2" borderId="0" xfId="2" applyFont="1" applyFill="1" applyAlignment="1" applyProtection="1">
      <alignment horizontal="center" vertical="center"/>
      <protection locked="0"/>
    </xf>
    <xf numFmtId="0" fontId="10" fillId="2" borderId="0" xfId="0" applyFont="1" applyFill="1" applyBorder="1" applyAlignment="1">
      <alignment vertical="center"/>
    </xf>
    <xf numFmtId="0" fontId="14" fillId="2" borderId="0" xfId="0" applyFont="1" applyFill="1" applyBorder="1" applyAlignment="1">
      <alignment vertical="center"/>
    </xf>
    <xf numFmtId="0" fontId="7" fillId="0" borderId="0" xfId="2" applyFont="1" applyFill="1" applyBorder="1" applyProtection="1">
      <alignment vertical="center"/>
      <protection locked="0"/>
    </xf>
    <xf numFmtId="0" fontId="9" fillId="0" borderId="0" xfId="2" applyFont="1" applyFill="1" applyBorder="1" applyAlignment="1">
      <alignment vertical="center"/>
    </xf>
    <xf numFmtId="0" fontId="7"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vertical="center" shrinkToFit="1"/>
      <protection locked="0"/>
    </xf>
    <xf numFmtId="0" fontId="14" fillId="0" borderId="0" xfId="2" applyFont="1" applyFill="1" applyBorder="1" applyAlignment="1" applyProtection="1">
      <alignment vertical="center" shrinkToFit="1"/>
      <protection locked="0"/>
    </xf>
    <xf numFmtId="0" fontId="8" fillId="0" borderId="0" xfId="2" applyFont="1" applyFill="1" applyBorder="1" applyProtection="1">
      <alignment vertical="center"/>
      <protection locked="0"/>
    </xf>
    <xf numFmtId="0" fontId="7" fillId="0" borderId="0" xfId="2" applyFont="1" applyFill="1" applyBorder="1" applyAlignment="1" applyProtection="1">
      <alignment horizontal="center" vertical="center" shrinkToFit="1"/>
      <protection locked="0"/>
    </xf>
    <xf numFmtId="0" fontId="0" fillId="0" borderId="0" xfId="2" applyFont="1" applyFill="1" applyProtection="1">
      <alignment vertical="center"/>
      <protection locked="0"/>
    </xf>
    <xf numFmtId="38" fontId="7" fillId="0" borderId="0" xfId="3" applyFont="1" applyFill="1" applyBorder="1" applyProtection="1">
      <alignment vertical="center"/>
      <protection locked="0"/>
    </xf>
    <xf numFmtId="0" fontId="7" fillId="0" borderId="0" xfId="2" applyFont="1" applyBorder="1" applyProtection="1">
      <alignment vertical="center"/>
      <protection locked="0"/>
    </xf>
    <xf numFmtId="0" fontId="9" fillId="3" borderId="20" xfId="2" applyFont="1" applyFill="1" applyBorder="1" applyAlignment="1" applyProtection="1">
      <alignment vertical="center" wrapText="1"/>
      <protection locked="0"/>
    </xf>
    <xf numFmtId="0" fontId="15" fillId="3" borderId="21" xfId="4" applyFont="1" applyFill="1" applyBorder="1" applyAlignment="1" applyProtection="1">
      <alignment vertical="center" wrapText="1"/>
      <protection locked="0"/>
    </xf>
    <xf numFmtId="0" fontId="16" fillId="3" borderId="21" xfId="4" applyFont="1" applyFill="1" applyBorder="1" applyAlignment="1" applyProtection="1">
      <alignment vertical="center" wrapText="1"/>
      <protection locked="0"/>
    </xf>
    <xf numFmtId="0" fontId="17" fillId="3" borderId="21" xfId="4" applyFont="1" applyFill="1" applyBorder="1" applyAlignment="1" applyProtection="1">
      <alignment vertical="center"/>
      <protection locked="0"/>
    </xf>
    <xf numFmtId="0" fontId="0" fillId="0" borderId="0" xfId="2" applyFont="1" applyBorder="1" applyProtection="1">
      <alignment vertical="center"/>
      <protection locked="0"/>
    </xf>
    <xf numFmtId="0" fontId="0" fillId="0" borderId="0" xfId="2" applyFont="1" applyProtection="1">
      <alignment vertical="center"/>
      <protection locked="0"/>
    </xf>
    <xf numFmtId="0" fontId="9" fillId="0" borderId="0" xfId="2" applyFont="1" applyBorder="1" applyProtection="1">
      <alignment vertical="center"/>
      <protection locked="0"/>
    </xf>
    <xf numFmtId="0" fontId="9" fillId="0" borderId="1" xfId="2" applyFont="1" applyFill="1" applyBorder="1" applyAlignment="1" applyProtection="1">
      <alignment horizontal="center" wrapText="1"/>
      <protection locked="0"/>
    </xf>
    <xf numFmtId="0" fontId="18" fillId="0" borderId="6" xfId="2" applyFont="1" applyFill="1" applyBorder="1" applyAlignment="1" applyProtection="1">
      <alignment vertical="center"/>
      <protection locked="0"/>
    </xf>
    <xf numFmtId="0" fontId="9" fillId="0" borderId="6" xfId="2" applyFont="1" applyFill="1" applyBorder="1" applyAlignment="1" applyProtection="1">
      <alignment horizontal="center" vertical="center"/>
      <protection locked="0"/>
    </xf>
    <xf numFmtId="0" fontId="13" fillId="0" borderId="0" xfId="2" applyFont="1" applyProtection="1">
      <alignment vertical="center"/>
      <protection locked="0"/>
    </xf>
    <xf numFmtId="0" fontId="9" fillId="0" borderId="0" xfId="2" applyFont="1" applyBorder="1" applyAlignment="1" applyProtection="1">
      <alignment vertical="center" textRotation="255"/>
      <protection locked="0"/>
    </xf>
    <xf numFmtId="0" fontId="9" fillId="0" borderId="7" xfId="2" applyFont="1" applyFill="1" applyBorder="1" applyAlignment="1" applyProtection="1">
      <alignment vertical="top" wrapText="1"/>
      <protection locked="0"/>
    </xf>
    <xf numFmtId="0" fontId="9" fillId="0" borderId="12" xfId="2" applyFont="1" applyBorder="1" applyAlignment="1" applyProtection="1">
      <alignment vertical="center" wrapText="1"/>
      <protection locked="0"/>
    </xf>
    <xf numFmtId="0" fontId="9" fillId="2" borderId="12" xfId="2" applyFont="1" applyFill="1" applyBorder="1" applyAlignment="1" applyProtection="1">
      <alignment horizontal="center" vertical="center" shrinkToFit="1"/>
      <protection locked="0"/>
    </xf>
    <xf numFmtId="0" fontId="19" fillId="3" borderId="12" xfId="2" applyFont="1" applyFill="1" applyBorder="1" applyAlignment="1" applyProtection="1">
      <alignment horizontal="center" vertical="center" wrapText="1"/>
      <protection locked="0"/>
    </xf>
    <xf numFmtId="0" fontId="19" fillId="2" borderId="12" xfId="2" applyFont="1" applyFill="1" applyBorder="1" applyAlignment="1" applyProtection="1">
      <alignment horizontal="center" vertical="center" wrapText="1"/>
      <protection locked="0"/>
    </xf>
    <xf numFmtId="0" fontId="9" fillId="3" borderId="12" xfId="2" applyFont="1" applyFill="1" applyBorder="1" applyAlignment="1" applyProtection="1">
      <alignment horizontal="center" vertical="center" wrapText="1"/>
      <protection locked="0"/>
    </xf>
    <xf numFmtId="0" fontId="9" fillId="3" borderId="12" xfId="2" applyFont="1" applyFill="1" applyBorder="1" applyAlignment="1" applyProtection="1">
      <alignment horizontal="center" vertical="center" shrinkToFit="1"/>
      <protection locked="0"/>
    </xf>
    <xf numFmtId="0" fontId="9" fillId="0" borderId="12" xfId="2" applyFont="1" applyBorder="1" applyAlignment="1" applyProtection="1">
      <alignment horizontal="center" vertical="center"/>
      <protection locked="0"/>
    </xf>
    <xf numFmtId="0" fontId="14" fillId="0" borderId="0" xfId="2" applyFont="1" applyFill="1" applyBorder="1" applyAlignment="1" applyProtection="1">
      <alignment horizontal="center" vertical="center" shrinkToFit="1"/>
      <protection locked="0"/>
    </xf>
    <xf numFmtId="0" fontId="8" fillId="0" borderId="0" xfId="2" applyFont="1" applyFill="1" applyProtection="1">
      <alignment vertical="center"/>
      <protection locked="0"/>
    </xf>
    <xf numFmtId="0" fontId="9" fillId="2" borderId="0" xfId="4" applyFont="1" applyFill="1" applyBorder="1" applyAlignment="1">
      <alignment vertical="center"/>
    </xf>
    <xf numFmtId="0" fontId="9" fillId="2" borderId="0" xfId="2" applyFont="1" applyFill="1" applyBorder="1" applyAlignment="1">
      <alignment horizontal="center" vertical="center"/>
    </xf>
    <xf numFmtId="0" fontId="9" fillId="2" borderId="0" xfId="2" applyFont="1" applyFill="1" applyBorder="1" applyAlignment="1">
      <alignment vertical="center" shrinkToFit="1"/>
    </xf>
    <xf numFmtId="0" fontId="19" fillId="2" borderId="0" xfId="2" applyFont="1" applyFill="1" applyBorder="1">
      <alignment vertical="center"/>
    </xf>
    <xf numFmtId="0" fontId="11" fillId="2" borderId="0" xfId="2" applyFont="1" applyFill="1" applyBorder="1">
      <alignment vertical="center"/>
    </xf>
    <xf numFmtId="0" fontId="7" fillId="7" borderId="0" xfId="2" applyFont="1" applyFill="1" applyBorder="1" applyAlignment="1" applyProtection="1">
      <alignment horizontal="center" vertical="center"/>
      <protection locked="0"/>
    </xf>
    <xf numFmtId="0" fontId="7" fillId="7" borderId="0" xfId="2" applyFont="1" applyFill="1" applyBorder="1" applyProtection="1">
      <alignment vertical="center"/>
      <protection locked="0"/>
    </xf>
    <xf numFmtId="0" fontId="8" fillId="0" borderId="0" xfId="2" applyFont="1" applyBorder="1" applyProtection="1">
      <alignment vertical="center"/>
      <protection locked="0"/>
    </xf>
    <xf numFmtId="0" fontId="8" fillId="0" borderId="0" xfId="2" applyFont="1" applyProtection="1">
      <alignment vertical="center"/>
      <protection locked="0"/>
    </xf>
    <xf numFmtId="0" fontId="7" fillId="0" borderId="0" xfId="2" applyFont="1" applyBorder="1" applyAlignment="1" applyProtection="1">
      <alignment horizontal="center" vertical="center"/>
      <protection locked="0"/>
    </xf>
    <xf numFmtId="0" fontId="7" fillId="0" borderId="0" xfId="2" applyFont="1" applyBorder="1" applyAlignment="1" applyProtection="1">
      <alignment vertical="center" shrinkToFit="1"/>
      <protection locked="0"/>
    </xf>
    <xf numFmtId="0" fontId="14" fillId="0" borderId="0" xfId="2" applyFont="1" applyBorder="1" applyAlignment="1" applyProtection="1">
      <alignment vertical="center" shrinkToFit="1"/>
      <protection locked="0"/>
    </xf>
    <xf numFmtId="0" fontId="14" fillId="0" borderId="0" xfId="2" applyFont="1" applyBorder="1" applyProtection="1">
      <alignment vertical="center"/>
      <protection locked="0"/>
    </xf>
    <xf numFmtId="0" fontId="7" fillId="0" borderId="0" xfId="2" applyFont="1" applyProtection="1">
      <alignment vertical="center"/>
      <protection locked="0"/>
    </xf>
    <xf numFmtId="0" fontId="7" fillId="0" borderId="0" xfId="2" applyFont="1" applyAlignment="1" applyProtection="1">
      <alignment horizontal="center" vertical="center"/>
      <protection locked="0"/>
    </xf>
    <xf numFmtId="0" fontId="7" fillId="0" borderId="0" xfId="2" applyFont="1" applyAlignment="1" applyProtection="1">
      <alignment vertical="center" shrinkToFit="1"/>
      <protection locked="0"/>
    </xf>
    <xf numFmtId="0" fontId="14" fillId="0" borderId="0" xfId="2" applyFont="1" applyAlignment="1" applyProtection="1">
      <alignment vertical="center" shrinkToFit="1"/>
      <protection locked="0"/>
    </xf>
    <xf numFmtId="0" fontId="7" fillId="0" borderId="0" xfId="2" applyFont="1" applyFill="1" applyAlignment="1" applyProtection="1">
      <alignment horizontal="center" vertical="center" shrinkToFit="1"/>
      <protection locked="0"/>
    </xf>
    <xf numFmtId="0" fontId="9" fillId="2" borderId="12" xfId="2" applyFont="1" applyFill="1" applyBorder="1" applyAlignment="1" applyProtection="1">
      <alignment horizontal="center" vertical="center"/>
      <protection locked="0"/>
    </xf>
    <xf numFmtId="0" fontId="19" fillId="0" borderId="7" xfId="2" applyFont="1" applyFill="1" applyBorder="1" applyAlignment="1" applyProtection="1">
      <alignment vertical="center" textRotation="255" wrapText="1"/>
      <protection locked="0"/>
    </xf>
    <xf numFmtId="0" fontId="19" fillId="0" borderId="18" xfId="2" applyFont="1" applyFill="1" applyBorder="1" applyAlignment="1" applyProtection="1">
      <alignment vertical="center" textRotation="255" wrapText="1"/>
      <protection locked="0"/>
    </xf>
    <xf numFmtId="0" fontId="9" fillId="0" borderId="31" xfId="4" applyFont="1" applyBorder="1" applyAlignment="1" applyProtection="1">
      <alignment vertical="top" wrapText="1"/>
      <protection locked="0"/>
    </xf>
    <xf numFmtId="0" fontId="9" fillId="0" borderId="29" xfId="4" applyFont="1" applyBorder="1" applyAlignment="1" applyProtection="1">
      <alignment vertical="top" wrapText="1"/>
      <protection locked="0"/>
    </xf>
    <xf numFmtId="0" fontId="8" fillId="0" borderId="34" xfId="2" applyFont="1" applyBorder="1" applyAlignment="1" applyProtection="1">
      <alignment vertical="center" shrinkToFit="1"/>
      <protection locked="0"/>
    </xf>
    <xf numFmtId="0" fontId="8" fillId="0" borderId="33" xfId="2" applyFont="1" applyBorder="1" applyAlignment="1" applyProtection="1">
      <alignment vertical="center" shrinkToFit="1"/>
      <protection locked="0"/>
    </xf>
    <xf numFmtId="0" fontId="19" fillId="3" borderId="12" xfId="2" applyFont="1" applyFill="1" applyBorder="1" applyAlignment="1" applyProtection="1">
      <alignment horizontal="center" vertical="center" wrapText="1" shrinkToFit="1"/>
      <protection locked="0"/>
    </xf>
    <xf numFmtId="0" fontId="19" fillId="3" borderId="12" xfId="2" applyFont="1" applyFill="1" applyBorder="1" applyAlignment="1" applyProtection="1">
      <alignment horizontal="center" vertical="center" shrinkToFit="1"/>
      <protection locked="0"/>
    </xf>
    <xf numFmtId="0" fontId="9" fillId="0" borderId="8" xfId="2" applyFont="1" applyFill="1" applyBorder="1" applyAlignment="1" applyProtection="1">
      <alignment horizontal="center" wrapText="1"/>
      <protection locked="0"/>
    </xf>
    <xf numFmtId="0" fontId="9" fillId="0" borderId="12" xfId="2" applyFont="1" applyBorder="1" applyAlignment="1" applyProtection="1">
      <alignment horizontal="center" vertical="center" shrinkToFit="1"/>
      <protection locked="0"/>
    </xf>
    <xf numFmtId="0" fontId="9" fillId="0" borderId="27" xfId="2" applyFont="1" applyBorder="1" applyAlignment="1" applyProtection="1">
      <alignment horizontal="center" vertical="center" shrinkToFit="1"/>
      <protection locked="0"/>
    </xf>
    <xf numFmtId="0" fontId="19" fillId="0" borderId="12" xfId="2" applyFont="1" applyFill="1" applyBorder="1" applyAlignment="1" applyProtection="1">
      <alignment vertical="center" textRotation="255" shrinkToFit="1"/>
      <protection locked="0"/>
    </xf>
    <xf numFmtId="0" fontId="9" fillId="0" borderId="12" xfId="2" applyFont="1" applyFill="1" applyBorder="1" applyAlignment="1" applyProtection="1">
      <alignment horizontal="center" vertical="center" shrinkToFit="1"/>
      <protection locked="0"/>
    </xf>
    <xf numFmtId="0" fontId="9" fillId="0" borderId="8" xfId="2" applyFont="1" applyFill="1" applyBorder="1" applyAlignment="1" applyProtection="1">
      <alignment horizontal="center" vertical="center" wrapText="1"/>
      <protection locked="0"/>
    </xf>
    <xf numFmtId="0" fontId="22" fillId="0" borderId="0" xfId="2" applyFont="1" applyFill="1" applyProtection="1">
      <alignment vertical="center"/>
      <protection locked="0"/>
    </xf>
    <xf numFmtId="0" fontId="23" fillId="7" borderId="0" xfId="2" applyFont="1" applyFill="1" applyProtection="1">
      <alignment vertical="center"/>
      <protection locked="0"/>
    </xf>
    <xf numFmtId="0" fontId="13" fillId="0" borderId="0" xfId="2" applyFont="1" applyAlignment="1" applyProtection="1">
      <alignment vertical="center"/>
      <protection locked="0"/>
    </xf>
    <xf numFmtId="0" fontId="8" fillId="0" borderId="36" xfId="2" applyFont="1" applyBorder="1" applyAlignment="1" applyProtection="1">
      <alignment vertical="center" shrinkToFit="1"/>
      <protection locked="0"/>
    </xf>
    <xf numFmtId="0" fontId="9" fillId="0" borderId="35" xfId="2" applyFont="1" applyBorder="1" applyAlignment="1" applyProtection="1">
      <alignment vertical="center" wrapText="1"/>
      <protection locked="0"/>
    </xf>
    <xf numFmtId="0" fontId="9" fillId="3" borderId="35" xfId="2" applyFont="1" applyFill="1" applyBorder="1" applyAlignment="1" applyProtection="1">
      <alignment horizontal="center" vertical="center" shrinkToFit="1"/>
      <protection locked="0"/>
    </xf>
    <xf numFmtId="0" fontId="9" fillId="0" borderId="35" xfId="2" applyFont="1" applyBorder="1" applyAlignment="1" applyProtection="1">
      <alignment horizontal="center" vertical="center" shrinkToFit="1"/>
      <protection locked="0"/>
    </xf>
    <xf numFmtId="0" fontId="19" fillId="3" borderId="35" xfId="2" applyFont="1" applyFill="1" applyBorder="1" applyAlignment="1" applyProtection="1">
      <alignment horizontal="center" vertical="center" wrapText="1" shrinkToFit="1"/>
      <protection locked="0"/>
    </xf>
    <xf numFmtId="0" fontId="9" fillId="2" borderId="35" xfId="2" applyFont="1" applyFill="1" applyBorder="1" applyAlignment="1" applyProtection="1">
      <alignment horizontal="center" vertical="center" shrinkToFit="1"/>
      <protection locked="0"/>
    </xf>
    <xf numFmtId="0" fontId="19" fillId="3" borderId="35" xfId="2" applyFont="1" applyFill="1" applyBorder="1" applyAlignment="1" applyProtection="1">
      <alignment horizontal="center" vertical="center" shrinkToFit="1"/>
      <protection locked="0"/>
    </xf>
    <xf numFmtId="0" fontId="9" fillId="0" borderId="35" xfId="2" applyFont="1" applyBorder="1" applyAlignment="1" applyProtection="1">
      <alignment horizontal="center" vertical="center"/>
      <protection locked="0"/>
    </xf>
    <xf numFmtId="0" fontId="9" fillId="3" borderId="35" xfId="2" applyFont="1" applyFill="1" applyBorder="1" applyAlignment="1" applyProtection="1">
      <alignment horizontal="center" vertical="center" wrapText="1"/>
      <protection locked="0"/>
    </xf>
    <xf numFmtId="38" fontId="9" fillId="0" borderId="12" xfId="1" applyFont="1" applyBorder="1" applyAlignment="1" applyProtection="1">
      <alignment vertical="center" shrinkToFit="1"/>
      <protection locked="0"/>
    </xf>
    <xf numFmtId="38" fontId="9" fillId="0" borderId="35" xfId="1" applyFont="1" applyBorder="1" applyAlignment="1" applyProtection="1">
      <alignment vertical="center" shrinkToFit="1"/>
      <protection locked="0"/>
    </xf>
    <xf numFmtId="0" fontId="9" fillId="2" borderId="12" xfId="2" applyFont="1" applyFill="1" applyBorder="1" applyAlignment="1" applyProtection="1">
      <alignment horizontal="center" vertical="center"/>
      <protection locked="0"/>
    </xf>
    <xf numFmtId="0" fontId="0" fillId="0" borderId="12" xfId="2" applyFont="1" applyFill="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176" fontId="3" fillId="3" borderId="12" xfId="2" applyNumberFormat="1" applyFont="1" applyFill="1" applyBorder="1" applyProtection="1">
      <alignment vertical="center"/>
      <protection locked="0"/>
    </xf>
    <xf numFmtId="38" fontId="25" fillId="3" borderId="12" xfId="2" applyNumberFormat="1" applyFont="1" applyFill="1" applyBorder="1">
      <alignment vertical="center"/>
    </xf>
    <xf numFmtId="0" fontId="9" fillId="0" borderId="11" xfId="2" applyFont="1" applyBorder="1" applyAlignment="1" applyProtection="1">
      <alignment vertical="center" wrapText="1"/>
      <protection locked="0"/>
    </xf>
    <xf numFmtId="0" fontId="9" fillId="3" borderId="11" xfId="2" applyFont="1" applyFill="1" applyBorder="1" applyAlignment="1" applyProtection="1">
      <alignment horizontal="center" vertical="center" shrinkToFit="1"/>
      <protection locked="0"/>
    </xf>
    <xf numFmtId="0" fontId="9" fillId="2" borderId="11" xfId="2" applyFont="1" applyFill="1" applyBorder="1" applyAlignment="1" applyProtection="1">
      <alignment horizontal="center" vertical="center" shrinkToFit="1"/>
      <protection locked="0"/>
    </xf>
    <xf numFmtId="0" fontId="19" fillId="3" borderId="11" xfId="2" applyFont="1" applyFill="1" applyBorder="1" applyAlignment="1" applyProtection="1">
      <alignment horizontal="center" vertical="center" wrapText="1" shrinkToFit="1"/>
      <protection locked="0"/>
    </xf>
    <xf numFmtId="0" fontId="19" fillId="3" borderId="11" xfId="2" applyFont="1" applyFill="1" applyBorder="1" applyAlignment="1" applyProtection="1">
      <alignment horizontal="center" vertical="center" shrinkToFit="1"/>
      <protection locked="0"/>
    </xf>
    <xf numFmtId="0" fontId="19" fillId="2" borderId="11" xfId="2" applyFont="1" applyFill="1" applyBorder="1" applyAlignment="1" applyProtection="1">
      <alignment horizontal="center" vertical="center" wrapText="1"/>
      <protection locked="0"/>
    </xf>
    <xf numFmtId="0" fontId="19" fillId="3" borderId="11" xfId="2" applyFont="1" applyFill="1" applyBorder="1" applyAlignment="1" applyProtection="1">
      <alignment horizontal="center" vertical="center" wrapText="1"/>
      <protection locked="0"/>
    </xf>
    <xf numFmtId="0" fontId="9" fillId="0" borderId="11" xfId="2" applyFont="1" applyBorder="1" applyAlignment="1" applyProtection="1">
      <alignment horizontal="center" vertical="center"/>
      <protection locked="0"/>
    </xf>
    <xf numFmtId="38" fontId="9" fillId="0" borderId="11" xfId="1" applyFont="1" applyBorder="1" applyAlignment="1" applyProtection="1">
      <alignment vertical="center" shrinkToFit="1"/>
      <protection locked="0"/>
    </xf>
    <xf numFmtId="0" fontId="9" fillId="0" borderId="11" xfId="2" applyFont="1" applyBorder="1" applyAlignment="1" applyProtection="1">
      <alignment horizontal="center" vertical="center" shrinkToFit="1"/>
      <protection locked="0"/>
    </xf>
    <xf numFmtId="0" fontId="9" fillId="0" borderId="30" xfId="2" applyFont="1" applyBorder="1" applyAlignment="1" applyProtection="1">
      <alignment horizontal="center" vertical="center" shrinkToFit="1"/>
      <protection locked="0"/>
    </xf>
    <xf numFmtId="177" fontId="9" fillId="3" borderId="12" xfId="10" applyNumberFormat="1" applyFont="1" applyFill="1" applyBorder="1" applyAlignment="1" applyProtection="1">
      <alignment vertical="center" shrinkToFit="1"/>
      <protection locked="0"/>
    </xf>
    <xf numFmtId="177" fontId="9" fillId="3" borderId="35" xfId="10" applyNumberFormat="1" applyFont="1" applyFill="1" applyBorder="1" applyAlignment="1" applyProtection="1">
      <alignment vertical="center" shrinkToFit="1"/>
      <protection locked="0"/>
    </xf>
    <xf numFmtId="0" fontId="3" fillId="8" borderId="12" xfId="2" applyFont="1" applyFill="1" applyBorder="1" applyAlignment="1" applyProtection="1">
      <alignment horizontal="center" vertical="center"/>
      <protection locked="0"/>
    </xf>
    <xf numFmtId="38" fontId="24" fillId="8" borderId="12" xfId="2" applyNumberFormat="1" applyFont="1" applyFill="1" applyBorder="1">
      <alignment vertical="center"/>
    </xf>
    <xf numFmtId="0" fontId="3" fillId="8" borderId="12" xfId="2" applyFont="1" applyFill="1" applyBorder="1" applyProtection="1">
      <alignment vertical="center"/>
      <protection locked="0"/>
    </xf>
    <xf numFmtId="0" fontId="13" fillId="0" borderId="0" xfId="2" applyFont="1" applyAlignment="1" applyProtection="1">
      <alignment vertical="center" wrapText="1"/>
      <protection locked="0"/>
    </xf>
    <xf numFmtId="0" fontId="7" fillId="9" borderId="12" xfId="2" applyFont="1" applyFill="1" applyBorder="1" applyAlignment="1" applyProtection="1">
      <alignment horizontal="center" vertical="center"/>
      <protection locked="0"/>
    </xf>
    <xf numFmtId="38" fontId="25" fillId="9" borderId="12" xfId="2" applyNumberFormat="1" applyFont="1" applyFill="1" applyBorder="1">
      <alignment vertical="center"/>
    </xf>
    <xf numFmtId="0" fontId="7" fillId="9" borderId="12" xfId="2" applyFont="1" applyFill="1" applyBorder="1" applyProtection="1">
      <alignment vertical="center"/>
      <protection locked="0"/>
    </xf>
    <xf numFmtId="0" fontId="9" fillId="0" borderId="16" xfId="2" applyFont="1" applyFill="1" applyBorder="1" applyAlignment="1" applyProtection="1">
      <alignment horizontal="center" vertical="center" wrapText="1"/>
      <protection locked="0"/>
    </xf>
    <xf numFmtId="0" fontId="9" fillId="0" borderId="9" xfId="2" applyFont="1" applyFill="1" applyBorder="1" applyAlignment="1" applyProtection="1">
      <alignment horizontal="center" vertical="center" wrapText="1"/>
      <protection locked="0"/>
    </xf>
    <xf numFmtId="0" fontId="9" fillId="0" borderId="7" xfId="2" applyFont="1" applyFill="1" applyBorder="1" applyAlignment="1" applyProtection="1">
      <alignment horizontal="center" vertical="center" wrapText="1"/>
      <protection locked="0"/>
    </xf>
    <xf numFmtId="0" fontId="19" fillId="0" borderId="11" xfId="2" applyFont="1" applyFill="1" applyBorder="1" applyAlignment="1" applyProtection="1">
      <alignment horizontal="center" vertical="center" wrapText="1"/>
      <protection locked="0"/>
    </xf>
    <xf numFmtId="0" fontId="9" fillId="0" borderId="11" xfId="2" applyFont="1" applyFill="1" applyBorder="1" applyAlignment="1" applyProtection="1">
      <alignment horizontal="center" vertical="center" wrapText="1"/>
      <protection locked="0"/>
    </xf>
    <xf numFmtId="0" fontId="0" fillId="0" borderId="12" xfId="2" applyFont="1" applyBorder="1" applyAlignment="1" applyProtection="1">
      <alignment horizontal="center" vertical="center"/>
      <protection locked="0"/>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9" fillId="0" borderId="36" xfId="2" applyFont="1" applyBorder="1" applyAlignment="1" applyProtection="1">
      <alignment horizontal="center" vertical="center" shrinkToFit="1"/>
      <protection locked="0"/>
    </xf>
    <xf numFmtId="177" fontId="9" fillId="3" borderId="11" xfId="10" applyNumberFormat="1" applyFont="1" applyFill="1" applyBorder="1" applyAlignment="1" applyProtection="1">
      <alignment vertical="center" shrinkToFit="1"/>
      <protection locked="0"/>
    </xf>
    <xf numFmtId="0" fontId="20" fillId="3" borderId="12" xfId="2" applyFont="1" applyFill="1" applyBorder="1" applyAlignment="1" applyProtection="1">
      <alignment horizontal="center" vertical="center" wrapText="1" shrinkToFit="1"/>
      <protection locked="0"/>
    </xf>
    <xf numFmtId="0" fontId="20" fillId="3" borderId="12" xfId="2" applyFont="1" applyFill="1" applyBorder="1" applyAlignment="1" applyProtection="1">
      <alignment horizontal="center" vertical="center" shrinkToFit="1"/>
      <protection locked="0"/>
    </xf>
    <xf numFmtId="0" fontId="20" fillId="3" borderId="35" xfId="2" applyFont="1" applyFill="1" applyBorder="1" applyAlignment="1" applyProtection="1">
      <alignment horizontal="center" vertical="center" shrinkToFit="1"/>
      <protection locked="0"/>
    </xf>
    <xf numFmtId="0" fontId="7" fillId="0" borderId="0" xfId="2" applyFont="1" applyFill="1" applyProtection="1">
      <alignment vertical="center"/>
      <protection locked="0"/>
    </xf>
    <xf numFmtId="38" fontId="14" fillId="11" borderId="11" xfId="1" applyFont="1" applyFill="1" applyBorder="1" applyAlignment="1">
      <alignment vertical="center" wrapText="1"/>
    </xf>
    <xf numFmtId="38" fontId="14" fillId="11" borderId="12" xfId="1" applyFont="1" applyFill="1" applyBorder="1" applyAlignment="1">
      <alignment vertical="center" wrapText="1"/>
    </xf>
    <xf numFmtId="38" fontId="14" fillId="11" borderId="35" xfId="1" applyFont="1" applyFill="1" applyBorder="1" applyAlignment="1">
      <alignment vertical="center" wrapText="1"/>
    </xf>
    <xf numFmtId="0" fontId="9" fillId="5" borderId="11" xfId="2" applyFont="1" applyFill="1" applyBorder="1" applyAlignment="1" applyProtection="1">
      <alignment horizontal="center" vertical="center"/>
      <protection locked="0"/>
    </xf>
    <xf numFmtId="38" fontId="9" fillId="3" borderId="12" xfId="3" applyFont="1" applyFill="1" applyBorder="1" applyProtection="1">
      <alignment vertical="center"/>
      <protection locked="0"/>
    </xf>
    <xf numFmtId="0" fontId="9" fillId="5" borderId="12" xfId="2" applyFont="1" applyFill="1" applyBorder="1" applyAlignment="1" applyProtection="1">
      <alignment horizontal="center" vertical="center"/>
      <protection locked="0"/>
    </xf>
    <xf numFmtId="0" fontId="9" fillId="5" borderId="35" xfId="2" applyFont="1" applyFill="1" applyBorder="1" applyAlignment="1" applyProtection="1">
      <alignment horizontal="center" vertical="center"/>
      <protection locked="0"/>
    </xf>
    <xf numFmtId="38" fontId="9" fillId="3" borderId="35" xfId="3" applyFont="1" applyFill="1" applyBorder="1" applyProtection="1">
      <alignment vertical="center"/>
      <protection locked="0"/>
    </xf>
    <xf numFmtId="0" fontId="20" fillId="3" borderId="11" xfId="2" applyFont="1" applyFill="1" applyBorder="1" applyAlignment="1" applyProtection="1">
      <alignment horizontal="center" vertical="center" wrapText="1" shrinkToFit="1"/>
      <protection locked="0"/>
    </xf>
    <xf numFmtId="38" fontId="9" fillId="3" borderId="11" xfId="3" applyFont="1" applyFill="1" applyBorder="1" applyProtection="1">
      <alignment vertical="center"/>
      <protection locked="0"/>
    </xf>
    <xf numFmtId="38" fontId="9" fillId="6" borderId="39" xfId="3" applyFont="1" applyFill="1" applyBorder="1" applyProtection="1">
      <alignment vertical="center"/>
      <protection locked="0"/>
    </xf>
    <xf numFmtId="38" fontId="9" fillId="6" borderId="38" xfId="3" applyFont="1" applyFill="1" applyBorder="1" applyProtection="1">
      <alignment vertical="center"/>
      <protection locked="0"/>
    </xf>
    <xf numFmtId="38" fontId="9" fillId="6" borderId="40" xfId="3" applyFont="1" applyFill="1" applyBorder="1" applyProtection="1">
      <alignment vertical="center"/>
      <protection locked="0"/>
    </xf>
    <xf numFmtId="0" fontId="9" fillId="0" borderId="34" xfId="2" applyFont="1" applyBorder="1" applyAlignment="1" applyProtection="1">
      <alignment horizontal="center" vertical="center" shrinkToFit="1"/>
      <protection locked="0"/>
    </xf>
    <xf numFmtId="0" fontId="9" fillId="0" borderId="33" xfId="2" applyFont="1" applyBorder="1" applyAlignment="1" applyProtection="1">
      <alignment horizontal="center" vertical="center" shrinkToFit="1"/>
      <protection locked="0"/>
    </xf>
    <xf numFmtId="0" fontId="9" fillId="2" borderId="0" xfId="2" applyFont="1" applyFill="1" applyBorder="1" applyAlignment="1">
      <alignment horizontal="left" vertical="center" wrapText="1"/>
    </xf>
    <xf numFmtId="0" fontId="11" fillId="0" borderId="16" xfId="2" applyFont="1" applyFill="1" applyBorder="1" applyAlignment="1" applyProtection="1">
      <alignment vertical="center" wrapText="1"/>
      <protection locked="0"/>
    </xf>
    <xf numFmtId="0" fontId="11" fillId="0" borderId="18" xfId="2" applyFont="1" applyFill="1" applyBorder="1" applyAlignment="1" applyProtection="1">
      <alignment vertical="center" wrapText="1"/>
      <protection locked="0"/>
    </xf>
    <xf numFmtId="0" fontId="11" fillId="0" borderId="11" xfId="2" applyFont="1" applyFill="1" applyBorder="1" applyAlignment="1" applyProtection="1">
      <alignment vertical="center" wrapText="1"/>
      <protection locked="0"/>
    </xf>
    <xf numFmtId="0" fontId="9" fillId="0" borderId="3" xfId="2" applyFont="1" applyFill="1" applyBorder="1" applyAlignment="1" applyProtection="1">
      <alignment horizontal="center" vertical="center" wrapText="1"/>
      <protection locked="0"/>
    </xf>
    <xf numFmtId="0" fontId="9" fillId="0" borderId="11" xfId="2" applyFont="1" applyFill="1" applyBorder="1" applyAlignment="1" applyProtection="1">
      <alignment horizontal="center" vertical="center" wrapText="1"/>
      <protection locked="0"/>
    </xf>
    <xf numFmtId="0" fontId="24" fillId="2" borderId="0" xfId="0" applyFont="1" applyFill="1">
      <alignment vertical="center"/>
    </xf>
    <xf numFmtId="0" fontId="24" fillId="2" borderId="2" xfId="0" applyFont="1" applyFill="1" applyBorder="1" applyAlignment="1">
      <alignment vertical="center"/>
    </xf>
    <xf numFmtId="0" fontId="24" fillId="2" borderId="9" xfId="0" applyFont="1" applyFill="1" applyBorder="1" applyAlignment="1">
      <alignment vertical="center" wrapText="1"/>
    </xf>
    <xf numFmtId="0" fontId="24" fillId="2" borderId="5" xfId="0" applyFont="1" applyFill="1" applyBorder="1" applyAlignment="1">
      <alignment horizontal="right" vertical="center" wrapText="1"/>
    </xf>
    <xf numFmtId="0" fontId="24" fillId="2" borderId="12" xfId="0" applyFont="1" applyFill="1" applyBorder="1" applyAlignment="1">
      <alignment horizontal="center" vertical="center"/>
    </xf>
    <xf numFmtId="0" fontId="24" fillId="2" borderId="7" xfId="0" applyFont="1" applyFill="1" applyBorder="1" applyAlignment="1">
      <alignment vertical="center"/>
    </xf>
    <xf numFmtId="0" fontId="24" fillId="2" borderId="3" xfId="0" applyFont="1" applyFill="1" applyBorder="1" applyAlignment="1">
      <alignment vertical="center" wrapText="1"/>
    </xf>
    <xf numFmtId="0" fontId="24" fillId="2" borderId="16" xfId="0" applyFont="1" applyFill="1" applyBorder="1" applyAlignment="1">
      <alignment vertical="center" wrapText="1"/>
    </xf>
    <xf numFmtId="0" fontId="24" fillId="2" borderId="12" xfId="0" applyFont="1" applyFill="1" applyBorder="1" applyAlignment="1">
      <alignment vertical="center" wrapText="1"/>
    </xf>
    <xf numFmtId="0" fontId="24" fillId="2" borderId="12" xfId="0" applyFont="1" applyFill="1" applyBorder="1" applyAlignment="1">
      <alignment horizontal="center" vertical="center" wrapText="1"/>
    </xf>
    <xf numFmtId="0" fontId="24" fillId="2" borderId="16" xfId="0" applyFont="1" applyFill="1" applyBorder="1" applyAlignment="1" applyProtection="1">
      <alignment vertical="center"/>
      <protection locked="0"/>
    </xf>
    <xf numFmtId="0" fontId="24" fillId="2" borderId="12" xfId="0" applyFont="1" applyFill="1" applyBorder="1" applyAlignment="1" applyProtection="1">
      <alignment vertical="center"/>
      <protection locked="0"/>
    </xf>
    <xf numFmtId="0" fontId="28" fillId="2" borderId="16" xfId="0" applyFont="1" applyFill="1" applyBorder="1" applyAlignment="1" applyProtection="1">
      <alignment vertical="center"/>
      <protection locked="0"/>
    </xf>
    <xf numFmtId="0" fontId="24" fillId="2" borderId="16" xfId="0" applyFont="1" applyFill="1" applyBorder="1" applyAlignment="1">
      <alignment horizontal="center" vertical="center"/>
    </xf>
    <xf numFmtId="0" fontId="24" fillId="2" borderId="17" xfId="0" applyFont="1" applyFill="1" applyBorder="1" applyAlignment="1" applyProtection="1">
      <alignment vertical="center"/>
      <protection locked="0"/>
    </xf>
    <xf numFmtId="0" fontId="24" fillId="2" borderId="10" xfId="0" applyFont="1" applyFill="1" applyBorder="1" applyAlignment="1" applyProtection="1">
      <alignment vertical="center"/>
      <protection locked="0"/>
    </xf>
    <xf numFmtId="0" fontId="24" fillId="2" borderId="12" xfId="0" applyFont="1" applyFill="1" applyBorder="1" applyAlignment="1" applyProtection="1">
      <alignment horizontal="center" vertical="center"/>
      <protection locked="0"/>
    </xf>
    <xf numFmtId="0" fontId="30" fillId="2" borderId="0" xfId="2" applyFont="1" applyFill="1" applyAlignment="1">
      <alignment vertical="center"/>
    </xf>
    <xf numFmtId="0" fontId="31" fillId="2" borderId="0" xfId="2" applyFont="1" applyFill="1">
      <alignment vertical="center"/>
    </xf>
    <xf numFmtId="0" fontId="11" fillId="2" borderId="12" xfId="2" applyFont="1" applyFill="1" applyBorder="1" applyAlignment="1">
      <alignment horizontal="center" vertical="center" shrinkToFit="1"/>
    </xf>
    <xf numFmtId="0" fontId="11" fillId="2" borderId="12" xfId="2" applyFont="1" applyFill="1" applyBorder="1" applyAlignment="1">
      <alignment vertical="center" shrinkToFit="1"/>
    </xf>
    <xf numFmtId="0" fontId="8" fillId="2" borderId="0" xfId="2" applyFont="1" applyFill="1">
      <alignment vertical="center"/>
    </xf>
    <xf numFmtId="0" fontId="11" fillId="2" borderId="12" xfId="2" applyFont="1" applyFill="1" applyBorder="1" applyAlignment="1">
      <alignment horizontal="left" vertical="center" shrinkToFit="1"/>
    </xf>
    <xf numFmtId="0" fontId="11" fillId="2" borderId="0" xfId="2" applyFont="1" applyFill="1" applyBorder="1" applyAlignment="1">
      <alignment vertical="center"/>
    </xf>
    <xf numFmtId="0" fontId="8" fillId="2" borderId="12" xfId="2" applyFont="1" applyFill="1" applyBorder="1" applyAlignment="1">
      <alignment vertical="center" shrinkToFit="1"/>
    </xf>
    <xf numFmtId="0" fontId="11" fillId="2" borderId="0" xfId="2" applyFont="1" applyFill="1">
      <alignment vertical="center"/>
    </xf>
    <xf numFmtId="0" fontId="13" fillId="2" borderId="0" xfId="2" applyFont="1" applyFill="1" applyAlignment="1">
      <alignment vertical="center" wrapText="1"/>
    </xf>
    <xf numFmtId="0" fontId="29" fillId="2" borderId="2" xfId="0" applyFont="1" applyFill="1" applyBorder="1" applyAlignment="1">
      <alignment vertical="center"/>
    </xf>
    <xf numFmtId="0" fontId="27" fillId="2" borderId="0" xfId="2" applyFont="1" applyFill="1" applyAlignment="1">
      <alignment vertical="center"/>
    </xf>
    <xf numFmtId="38" fontId="8" fillId="2" borderId="12" xfId="3" applyFont="1" applyFill="1" applyBorder="1">
      <alignment vertical="center"/>
    </xf>
    <xf numFmtId="0" fontId="34" fillId="7" borderId="0" xfId="4" applyFont="1" applyFill="1" applyAlignment="1">
      <alignment vertical="center" shrinkToFit="1"/>
    </xf>
    <xf numFmtId="0" fontId="34" fillId="7" borderId="0" xfId="4" applyFont="1" applyFill="1" applyAlignment="1">
      <alignment vertical="center"/>
    </xf>
    <xf numFmtId="0" fontId="34" fillId="7" borderId="0" xfId="4" applyFont="1" applyFill="1" applyBorder="1" applyAlignment="1">
      <alignment vertical="center" shrinkToFit="1"/>
    </xf>
    <xf numFmtId="0" fontId="7" fillId="2" borderId="0" xfId="0" applyFont="1" applyFill="1" applyBorder="1" applyAlignment="1">
      <alignment vertical="center"/>
    </xf>
    <xf numFmtId="0" fontId="8" fillId="2" borderId="0" xfId="2" applyFont="1" applyFill="1" applyBorder="1">
      <alignment vertical="center"/>
    </xf>
    <xf numFmtId="0" fontId="8" fillId="2" borderId="11" xfId="2" applyFont="1" applyFill="1" applyBorder="1" applyAlignment="1">
      <alignment vertical="center" shrinkToFit="1"/>
    </xf>
    <xf numFmtId="178" fontId="8" fillId="3" borderId="11" xfId="2" applyNumberFormat="1" applyFont="1" applyFill="1" applyBorder="1" applyAlignment="1">
      <alignment vertical="center" shrinkToFit="1"/>
    </xf>
    <xf numFmtId="38" fontId="8" fillId="2" borderId="11" xfId="3" applyFont="1" applyFill="1" applyBorder="1">
      <alignment vertical="center"/>
    </xf>
    <xf numFmtId="38" fontId="8" fillId="3" borderId="11" xfId="1" applyFont="1" applyFill="1" applyBorder="1" applyAlignment="1">
      <alignment vertical="center" shrinkToFit="1"/>
    </xf>
    <xf numFmtId="179" fontId="9" fillId="0" borderId="11" xfId="1" applyNumberFormat="1" applyFont="1" applyBorder="1" applyAlignment="1" applyProtection="1">
      <alignment vertical="center" shrinkToFit="1"/>
      <protection locked="0"/>
    </xf>
    <xf numFmtId="179" fontId="9" fillId="0" borderId="11" xfId="3" applyNumberFormat="1" applyFont="1" applyFill="1" applyBorder="1" applyAlignment="1" applyProtection="1">
      <alignment vertical="center" shrinkToFit="1"/>
      <protection locked="0"/>
    </xf>
    <xf numFmtId="179" fontId="9" fillId="3" borderId="11" xfId="3" applyNumberFormat="1" applyFont="1" applyFill="1" applyBorder="1" applyAlignment="1" applyProtection="1">
      <alignment vertical="center" shrinkToFit="1"/>
      <protection locked="0"/>
    </xf>
    <xf numFmtId="179" fontId="9" fillId="0" borderId="12" xfId="3" applyNumberFormat="1" applyFont="1" applyFill="1" applyBorder="1" applyAlignment="1" applyProtection="1">
      <alignment vertical="center" shrinkToFit="1"/>
      <protection locked="0"/>
    </xf>
    <xf numFmtId="179" fontId="9" fillId="3" borderId="12" xfId="3" applyNumberFormat="1" applyFont="1" applyFill="1" applyBorder="1" applyAlignment="1" applyProtection="1">
      <alignment vertical="center" shrinkToFit="1"/>
      <protection locked="0"/>
    </xf>
    <xf numFmtId="179" fontId="9" fillId="0" borderId="35" xfId="1" applyNumberFormat="1" applyFont="1" applyBorder="1" applyAlignment="1" applyProtection="1">
      <alignment vertical="center" shrinkToFit="1"/>
      <protection locked="0"/>
    </xf>
    <xf numFmtId="179" fontId="9" fillId="0" borderId="35" xfId="3" applyNumberFormat="1" applyFont="1" applyFill="1" applyBorder="1" applyAlignment="1" applyProtection="1">
      <alignment vertical="center" shrinkToFit="1"/>
      <protection locked="0"/>
    </xf>
    <xf numFmtId="179" fontId="9" fillId="3" borderId="35" xfId="3" applyNumberFormat="1" applyFont="1" applyFill="1" applyBorder="1" applyAlignment="1" applyProtection="1">
      <alignment vertical="center" shrinkToFit="1"/>
      <protection locked="0"/>
    </xf>
    <xf numFmtId="179" fontId="9" fillId="3" borderId="11" xfId="1" applyNumberFormat="1" applyFont="1" applyFill="1" applyBorder="1" applyAlignment="1">
      <alignment vertical="center" shrinkToFit="1"/>
    </xf>
    <xf numFmtId="179" fontId="9" fillId="0" borderId="12" xfId="1" applyNumberFormat="1" applyFont="1" applyBorder="1" applyAlignment="1" applyProtection="1">
      <alignment vertical="center" shrinkToFit="1"/>
      <protection locked="0"/>
    </xf>
    <xf numFmtId="179" fontId="9" fillId="12" borderId="11" xfId="3" applyNumberFormat="1" applyFont="1" applyFill="1" applyBorder="1" applyAlignment="1" applyProtection="1">
      <alignment vertical="center" shrinkToFit="1"/>
      <protection locked="0"/>
    </xf>
    <xf numFmtId="179" fontId="9" fillId="12" borderId="12" xfId="3" applyNumberFormat="1" applyFont="1" applyFill="1" applyBorder="1" applyAlignment="1" applyProtection="1">
      <alignment vertical="center" shrinkToFit="1"/>
      <protection locked="0"/>
    </xf>
    <xf numFmtId="179" fontId="9" fillId="12" borderId="35" xfId="3" applyNumberFormat="1" applyFont="1" applyFill="1" applyBorder="1" applyAlignment="1" applyProtection="1">
      <alignment vertical="center" shrinkToFit="1"/>
      <protection locked="0"/>
    </xf>
    <xf numFmtId="38" fontId="8" fillId="0" borderId="0" xfId="3" applyFont="1" applyFill="1" applyBorder="1" applyAlignment="1">
      <alignment vertical="center" shrinkToFit="1"/>
    </xf>
    <xf numFmtId="0" fontId="8" fillId="2" borderId="35" xfId="2" applyFont="1" applyFill="1" applyBorder="1" applyAlignment="1">
      <alignment vertical="center" shrinkToFit="1"/>
    </xf>
    <xf numFmtId="178" fontId="8" fillId="3" borderId="41" xfId="2" applyNumberFormat="1" applyFont="1" applyFill="1" applyBorder="1" applyAlignment="1">
      <alignment vertical="center" shrinkToFit="1"/>
    </xf>
    <xf numFmtId="38" fontId="8" fillId="2" borderId="35" xfId="3" applyFont="1" applyFill="1" applyBorder="1">
      <alignment vertical="center"/>
    </xf>
    <xf numFmtId="179" fontId="9" fillId="0" borderId="41" xfId="1" applyNumberFormat="1" applyFont="1" applyBorder="1" applyAlignment="1" applyProtection="1">
      <alignment vertical="center" shrinkToFit="1"/>
      <protection locked="0"/>
    </xf>
    <xf numFmtId="179" fontId="9" fillId="3" borderId="41" xfId="1" applyNumberFormat="1" applyFont="1" applyFill="1" applyBorder="1" applyAlignment="1">
      <alignment vertical="center" shrinkToFit="1"/>
    </xf>
    <xf numFmtId="0" fontId="19" fillId="2" borderId="35" xfId="2" applyFont="1" applyFill="1" applyBorder="1" applyAlignment="1" applyProtection="1">
      <alignment horizontal="center" vertical="center" wrapText="1"/>
      <protection locked="0"/>
    </xf>
    <xf numFmtId="0" fontId="9" fillId="0" borderId="37" xfId="2" applyFont="1" applyBorder="1" applyAlignment="1" applyProtection="1">
      <alignment horizontal="center" vertical="center" shrinkToFit="1"/>
      <protection locked="0"/>
    </xf>
    <xf numFmtId="0" fontId="8" fillId="8" borderId="42" xfId="2" applyFont="1" applyFill="1" applyBorder="1" applyAlignment="1" applyProtection="1">
      <alignment horizontal="center" vertical="center" shrinkToFit="1"/>
      <protection locked="0"/>
    </xf>
    <xf numFmtId="0" fontId="9" fillId="8" borderId="18" xfId="2" applyFont="1" applyFill="1" applyBorder="1" applyAlignment="1" applyProtection="1">
      <alignment horizontal="center" vertical="center" wrapText="1"/>
      <protection locked="0"/>
    </xf>
    <xf numFmtId="0" fontId="11" fillId="8" borderId="18" xfId="2" applyFont="1" applyFill="1" applyBorder="1" applyAlignment="1" applyProtection="1">
      <alignment horizontal="center" vertical="center" textRotation="255" wrapText="1"/>
      <protection locked="0"/>
    </xf>
    <xf numFmtId="0" fontId="9" fillId="8" borderId="18" xfId="4" applyFont="1" applyFill="1" applyBorder="1" applyAlignment="1" applyProtection="1">
      <alignment horizontal="center" vertical="center" wrapText="1"/>
      <protection locked="0"/>
    </xf>
    <xf numFmtId="0" fontId="9" fillId="8" borderId="18" xfId="2" applyFont="1" applyFill="1" applyBorder="1" applyAlignment="1" applyProtection="1">
      <alignment horizontal="center" vertical="center" textRotation="255" wrapText="1"/>
      <protection locked="0"/>
    </xf>
    <xf numFmtId="0" fontId="9" fillId="8" borderId="18" xfId="2" applyFont="1" applyFill="1" applyBorder="1" applyAlignment="1" applyProtection="1">
      <alignment horizontal="center" vertical="center" shrinkToFit="1"/>
      <protection locked="0"/>
    </xf>
    <xf numFmtId="0" fontId="19" fillId="8" borderId="18" xfId="2" applyFont="1" applyFill="1" applyBorder="1" applyAlignment="1" applyProtection="1">
      <alignment vertical="center" textRotation="255" shrinkToFit="1"/>
      <protection locked="0"/>
    </xf>
    <xf numFmtId="0" fontId="9" fillId="8" borderId="18" xfId="2" applyFont="1" applyFill="1" applyBorder="1" applyAlignment="1" applyProtection="1">
      <alignment horizontal="center" vertical="center"/>
      <protection locked="0"/>
    </xf>
    <xf numFmtId="0" fontId="19" fillId="8" borderId="4" xfId="2" applyFont="1" applyFill="1" applyBorder="1" applyAlignment="1">
      <alignment horizontal="center" vertical="center" textRotation="255" wrapText="1" shrinkToFit="1"/>
    </xf>
    <xf numFmtId="0" fontId="9" fillId="8" borderId="8" xfId="2" applyFont="1" applyFill="1" applyBorder="1" applyAlignment="1" applyProtection="1">
      <alignment vertical="center" wrapText="1"/>
      <protection locked="0"/>
    </xf>
    <xf numFmtId="0" fontId="11" fillId="8" borderId="18" xfId="2" applyFont="1" applyFill="1" applyBorder="1" applyAlignment="1" applyProtection="1">
      <alignment horizontal="center" vertical="center" wrapText="1"/>
      <protection locked="0"/>
    </xf>
    <xf numFmtId="0" fontId="11" fillId="8" borderId="4" xfId="2" applyFont="1" applyFill="1" applyBorder="1" applyAlignment="1" applyProtection="1">
      <alignment horizontal="center" vertical="center" wrapText="1"/>
      <protection locked="0"/>
    </xf>
    <xf numFmtId="0" fontId="11" fillId="8" borderId="0" xfId="2" applyFont="1" applyFill="1" applyBorder="1" applyAlignment="1" applyProtection="1">
      <alignment horizontal="center" vertical="center" wrapText="1"/>
      <protection locked="0"/>
    </xf>
    <xf numFmtId="0" fontId="9" fillId="8" borderId="8" xfId="2" applyFont="1" applyFill="1" applyBorder="1" applyAlignment="1" applyProtection="1">
      <alignment horizontal="center" vertical="center" wrapText="1"/>
      <protection locked="0"/>
    </xf>
    <xf numFmtId="0" fontId="19" fillId="8" borderId="18" xfId="2" applyFont="1" applyFill="1" applyBorder="1" applyAlignment="1" applyProtection="1">
      <alignment horizontal="center" vertical="center" wrapText="1"/>
      <protection locked="0"/>
    </xf>
    <xf numFmtId="0" fontId="19" fillId="12" borderId="18" xfId="2" applyFont="1" applyFill="1" applyBorder="1" applyAlignment="1" applyProtection="1">
      <alignment horizontal="center" vertical="center" wrapText="1"/>
      <protection locked="0"/>
    </xf>
    <xf numFmtId="0" fontId="19" fillId="12" borderId="18" xfId="2" applyFont="1" applyFill="1" applyBorder="1" applyAlignment="1" applyProtection="1">
      <alignment horizontal="left" vertical="center" wrapText="1"/>
      <protection locked="0"/>
    </xf>
    <xf numFmtId="0" fontId="19" fillId="8" borderId="8" xfId="2" applyFont="1" applyFill="1" applyBorder="1" applyAlignment="1" applyProtection="1">
      <alignment vertical="center" textRotation="255" wrapText="1"/>
      <protection locked="0"/>
    </xf>
    <xf numFmtId="0" fontId="9" fillId="8" borderId="31" xfId="4" applyFont="1" applyFill="1" applyBorder="1" applyAlignment="1" applyProtection="1">
      <alignment vertical="center" wrapText="1"/>
      <protection locked="0"/>
    </xf>
    <xf numFmtId="0" fontId="9" fillId="8" borderId="0" xfId="4" applyFont="1" applyFill="1" applyBorder="1" applyAlignment="1" applyProtection="1">
      <alignment vertical="center" wrapText="1"/>
      <protection locked="0"/>
    </xf>
    <xf numFmtId="0" fontId="9" fillId="8" borderId="26" xfId="4" applyFont="1" applyFill="1" applyBorder="1" applyAlignment="1" applyProtection="1">
      <alignment horizontal="center" vertical="center" wrapText="1"/>
      <protection locked="0"/>
    </xf>
    <xf numFmtId="38" fontId="8" fillId="3" borderId="16" xfId="3" applyFont="1" applyFill="1" applyBorder="1">
      <alignment vertical="center"/>
    </xf>
    <xf numFmtId="0" fontId="8" fillId="9" borderId="43" xfId="2" applyFont="1" applyFill="1" applyBorder="1" applyAlignment="1" applyProtection="1">
      <alignment horizontal="center" vertical="center" shrinkToFit="1"/>
      <protection locked="0"/>
    </xf>
    <xf numFmtId="0" fontId="9" fillId="9" borderId="44" xfId="2" applyFont="1" applyFill="1" applyBorder="1" applyAlignment="1" applyProtection="1">
      <alignment vertical="center" wrapText="1"/>
      <protection locked="0"/>
    </xf>
    <xf numFmtId="0" fontId="9" fillId="9" borderId="45" xfId="2" applyFont="1" applyFill="1" applyBorder="1" applyAlignment="1" applyProtection="1">
      <alignment vertical="center" wrapText="1"/>
      <protection locked="0"/>
    </xf>
    <xf numFmtId="0" fontId="11" fillId="9" borderId="46" xfId="2" applyFont="1" applyFill="1" applyBorder="1" applyAlignment="1" applyProtection="1">
      <alignment horizontal="center" vertical="center" textRotation="255" wrapText="1"/>
      <protection locked="0"/>
    </xf>
    <xf numFmtId="0" fontId="9" fillId="9" borderId="46" xfId="4" applyFont="1" applyFill="1" applyBorder="1" applyAlignment="1" applyProtection="1">
      <alignment horizontal="center" vertical="center" wrapText="1"/>
      <protection locked="0"/>
    </xf>
    <xf numFmtId="0" fontId="9" fillId="9" borderId="46" xfId="2" applyFont="1" applyFill="1" applyBorder="1" applyAlignment="1" applyProtection="1">
      <alignment horizontal="center" vertical="center" textRotation="255" wrapText="1"/>
      <protection locked="0"/>
    </xf>
    <xf numFmtId="0" fontId="9" fillId="9" borderId="46" xfId="2" applyFont="1" applyFill="1" applyBorder="1" applyAlignment="1" applyProtection="1">
      <alignment horizontal="center" vertical="center" shrinkToFit="1"/>
      <protection locked="0"/>
    </xf>
    <xf numFmtId="0" fontId="19" fillId="9" borderId="46" xfId="2" applyFont="1" applyFill="1" applyBorder="1" applyAlignment="1" applyProtection="1">
      <alignment vertical="center" textRotation="255" shrinkToFit="1"/>
      <protection locked="0"/>
    </xf>
    <xf numFmtId="0" fontId="9" fillId="9" borderId="46" xfId="2" applyFont="1" applyFill="1" applyBorder="1" applyAlignment="1" applyProtection="1">
      <alignment horizontal="center" vertical="center"/>
      <protection locked="0"/>
    </xf>
    <xf numFmtId="0" fontId="19" fillId="9" borderId="45" xfId="2" applyFont="1" applyFill="1" applyBorder="1" applyAlignment="1">
      <alignment horizontal="center" vertical="top" textRotation="255" wrapText="1" shrinkToFit="1"/>
    </xf>
    <xf numFmtId="0" fontId="9" fillId="9" borderId="47" xfId="2" applyFont="1" applyFill="1" applyBorder="1" applyAlignment="1" applyProtection="1">
      <alignment vertical="top" wrapText="1"/>
      <protection locked="0"/>
    </xf>
    <xf numFmtId="0" fontId="11" fillId="9" borderId="46" xfId="2" applyFont="1" applyFill="1" applyBorder="1" applyAlignment="1" applyProtection="1">
      <alignment horizontal="center" vertical="center" wrapText="1"/>
      <protection locked="0"/>
    </xf>
    <xf numFmtId="0" fontId="11" fillId="9" borderId="45" xfId="2" applyFont="1" applyFill="1" applyBorder="1" applyAlignment="1" applyProtection="1">
      <alignment horizontal="center" vertical="center" wrapText="1"/>
      <protection locked="0"/>
    </xf>
    <xf numFmtId="179" fontId="9" fillId="9" borderId="47" xfId="1" applyNumberFormat="1" applyFont="1" applyFill="1" applyBorder="1" applyAlignment="1" applyProtection="1">
      <alignment vertical="center" shrinkToFit="1"/>
      <protection locked="0"/>
    </xf>
    <xf numFmtId="179" fontId="9" fillId="9" borderId="47" xfId="2" applyNumberFormat="1" applyFont="1" applyFill="1" applyBorder="1" applyAlignment="1" applyProtection="1">
      <alignment vertical="center" shrinkToFit="1"/>
      <protection locked="0"/>
    </xf>
    <xf numFmtId="179" fontId="9" fillId="12" borderId="47" xfId="2" applyNumberFormat="1" applyFont="1" applyFill="1" applyBorder="1" applyAlignment="1" applyProtection="1">
      <alignment vertical="center" shrinkToFit="1"/>
      <protection locked="0"/>
    </xf>
    <xf numFmtId="179" fontId="9" fillId="12" borderId="47" xfId="2" applyNumberFormat="1" applyFont="1" applyFill="1" applyBorder="1" applyAlignment="1" applyProtection="1">
      <alignment horizontal="center" vertical="center" shrinkToFit="1"/>
      <protection locked="0"/>
    </xf>
    <xf numFmtId="0" fontId="9" fillId="9" borderId="46" xfId="2" applyFont="1" applyFill="1" applyBorder="1" applyAlignment="1" applyProtection="1">
      <alignment horizontal="center" vertical="center" wrapText="1"/>
      <protection locked="0"/>
    </xf>
    <xf numFmtId="0" fontId="19" fillId="9" borderId="48" xfId="2" applyFont="1" applyFill="1" applyBorder="1" applyAlignment="1" applyProtection="1">
      <alignment vertical="center" textRotation="255" wrapText="1"/>
      <protection locked="0"/>
    </xf>
    <xf numFmtId="38" fontId="9" fillId="9" borderId="46" xfId="2" applyNumberFormat="1" applyFont="1" applyFill="1" applyBorder="1" applyAlignment="1" applyProtection="1">
      <alignment vertical="center" wrapText="1"/>
      <protection locked="0"/>
    </xf>
    <xf numFmtId="38" fontId="9" fillId="9" borderId="47" xfId="1" applyFont="1" applyFill="1" applyBorder="1" applyAlignment="1" applyProtection="1">
      <alignment vertical="center" wrapText="1"/>
      <protection locked="0"/>
    </xf>
    <xf numFmtId="0" fontId="9" fillId="9" borderId="43" xfId="4" applyFont="1" applyFill="1" applyBorder="1" applyAlignment="1" applyProtection="1">
      <alignment vertical="center" wrapText="1"/>
      <protection locked="0"/>
    </xf>
    <xf numFmtId="0" fontId="9" fillId="9" borderId="48" xfId="4" applyFont="1" applyFill="1" applyBorder="1" applyAlignment="1" applyProtection="1">
      <alignment vertical="center" wrapText="1"/>
      <protection locked="0"/>
    </xf>
    <xf numFmtId="0" fontId="9" fillId="9" borderId="48" xfId="2" applyFont="1" applyFill="1" applyBorder="1" applyAlignment="1" applyProtection="1">
      <alignment vertical="center" wrapText="1"/>
      <protection locked="0"/>
    </xf>
    <xf numFmtId="0" fontId="9" fillId="9" borderId="46" xfId="4" applyFont="1" applyFill="1" applyBorder="1" applyAlignment="1" applyProtection="1">
      <alignment vertical="center" wrapText="1"/>
      <protection locked="0"/>
    </xf>
    <xf numFmtId="0" fontId="9" fillId="9" borderId="49" xfId="4" applyFont="1" applyFill="1" applyBorder="1" applyAlignment="1" applyProtection="1">
      <alignment vertical="center" wrapText="1"/>
      <protection locked="0"/>
    </xf>
    <xf numFmtId="38" fontId="8" fillId="3" borderId="46" xfId="3" applyFont="1" applyFill="1" applyBorder="1">
      <alignment vertical="center"/>
    </xf>
    <xf numFmtId="38" fontId="8" fillId="3" borderId="49" xfId="3" applyFont="1" applyFill="1" applyBorder="1">
      <alignment vertical="center"/>
    </xf>
    <xf numFmtId="0" fontId="9" fillId="13" borderId="11" xfId="2" applyFont="1" applyFill="1" applyBorder="1" applyAlignment="1" applyProtection="1">
      <alignment horizontal="center" vertical="center" wrapText="1"/>
      <protection locked="0"/>
    </xf>
    <xf numFmtId="0" fontId="9" fillId="13" borderId="12" xfId="2" applyFont="1" applyFill="1" applyBorder="1" applyAlignment="1" applyProtection="1">
      <alignment horizontal="center" vertical="center" wrapText="1"/>
      <protection locked="0"/>
    </xf>
    <xf numFmtId="0" fontId="9" fillId="13" borderId="35" xfId="2" applyFont="1" applyFill="1" applyBorder="1" applyAlignment="1" applyProtection="1">
      <alignment horizontal="center" vertical="center" wrapText="1"/>
      <protection locked="0"/>
    </xf>
    <xf numFmtId="56" fontId="8" fillId="2" borderId="11" xfId="2" applyNumberFormat="1" applyFont="1" applyFill="1" applyBorder="1" applyAlignment="1">
      <alignment vertical="center" shrinkToFit="1"/>
    </xf>
    <xf numFmtId="0" fontId="8" fillId="2" borderId="12" xfId="2" applyNumberFormat="1" applyFont="1" applyFill="1" applyBorder="1" applyAlignment="1">
      <alignment vertical="center" shrinkToFit="1"/>
    </xf>
    <xf numFmtId="0" fontId="8" fillId="2" borderId="35" xfId="2" applyNumberFormat="1" applyFont="1" applyFill="1" applyBorder="1" applyAlignment="1">
      <alignment vertical="center" shrinkToFit="1"/>
    </xf>
    <xf numFmtId="0" fontId="19" fillId="0" borderId="16" xfId="2" applyFont="1" applyFill="1" applyBorder="1" applyAlignment="1">
      <alignment horizontal="center" vertical="center" wrapText="1"/>
    </xf>
    <xf numFmtId="0" fontId="19" fillId="0" borderId="18" xfId="2" applyFont="1" applyFill="1" applyBorder="1" applyAlignment="1">
      <alignment horizontal="center" vertical="center" wrapText="1"/>
    </xf>
    <xf numFmtId="0" fontId="19" fillId="0" borderId="11" xfId="2" applyFont="1" applyFill="1" applyBorder="1" applyAlignment="1">
      <alignment horizontal="center" vertical="center" wrapText="1"/>
    </xf>
    <xf numFmtId="0" fontId="9" fillId="3" borderId="13" xfId="2" applyFont="1" applyFill="1" applyBorder="1" applyAlignment="1" applyProtection="1">
      <alignment horizontal="center" vertical="center" wrapText="1"/>
      <protection locked="0"/>
    </xf>
    <xf numFmtId="0" fontId="9" fillId="3" borderId="14" xfId="2" applyFont="1" applyFill="1" applyBorder="1" applyAlignment="1" applyProtection="1">
      <alignment horizontal="center" vertical="center" wrapText="1"/>
      <protection locked="0"/>
    </xf>
    <xf numFmtId="0" fontId="9" fillId="3" borderId="15" xfId="2" applyFont="1" applyFill="1" applyBorder="1" applyAlignment="1" applyProtection="1">
      <alignment horizontal="center" vertical="center" wrapText="1"/>
      <protection locked="0"/>
    </xf>
    <xf numFmtId="0" fontId="9" fillId="3" borderId="29" xfId="2" applyFont="1" applyFill="1" applyBorder="1" applyAlignment="1" applyProtection="1">
      <alignment horizontal="center" vertical="center" wrapText="1"/>
      <protection locked="0"/>
    </xf>
    <xf numFmtId="0" fontId="9" fillId="3" borderId="2" xfId="2" applyFont="1" applyFill="1" applyBorder="1" applyAlignment="1" applyProtection="1">
      <alignment horizontal="center" vertical="center" wrapText="1"/>
      <protection locked="0"/>
    </xf>
    <xf numFmtId="0" fontId="9" fillId="3" borderId="23" xfId="2" applyFont="1" applyFill="1" applyBorder="1" applyAlignment="1" applyProtection="1">
      <alignment horizontal="center" vertical="center" wrapText="1"/>
      <protection locked="0"/>
    </xf>
    <xf numFmtId="0" fontId="0" fillId="0" borderId="9" xfId="2" applyFont="1" applyBorder="1" applyAlignment="1" applyProtection="1">
      <alignment horizontal="left" vertical="center" wrapText="1" shrinkToFit="1"/>
      <protection locked="0"/>
    </xf>
    <xf numFmtId="0" fontId="0" fillId="0" borderId="1" xfId="2" applyFont="1" applyBorder="1" applyAlignment="1" applyProtection="1">
      <alignment horizontal="left" vertical="center" wrapText="1" shrinkToFit="1"/>
      <protection locked="0"/>
    </xf>
    <xf numFmtId="0" fontId="0" fillId="0" borderId="5" xfId="2" applyFont="1" applyBorder="1" applyAlignment="1" applyProtection="1">
      <alignment horizontal="left" vertical="center" wrapText="1" shrinkToFit="1"/>
      <protection locked="0"/>
    </xf>
    <xf numFmtId="0" fontId="0" fillId="0" borderId="7" xfId="2" applyFont="1" applyBorder="1" applyAlignment="1" applyProtection="1">
      <alignment horizontal="left" vertical="center" wrapText="1" shrinkToFit="1"/>
      <protection locked="0"/>
    </xf>
    <xf numFmtId="0" fontId="0" fillId="0" borderId="2" xfId="2" applyFont="1" applyBorder="1" applyAlignment="1" applyProtection="1">
      <alignment horizontal="left" vertical="center" wrapText="1" shrinkToFit="1"/>
      <protection locked="0"/>
    </xf>
    <xf numFmtId="0" fontId="0" fillId="0" borderId="3" xfId="2" applyFont="1" applyBorder="1" applyAlignment="1" applyProtection="1">
      <alignment horizontal="left" vertical="center" wrapText="1" shrinkToFit="1"/>
      <protection locked="0"/>
    </xf>
    <xf numFmtId="0" fontId="8" fillId="0" borderId="0" xfId="2" applyFont="1" applyFill="1" applyBorder="1" applyAlignment="1" applyProtection="1">
      <alignment vertical="center" shrinkToFit="1"/>
      <protection locked="0"/>
    </xf>
    <xf numFmtId="38" fontId="7" fillId="0" borderId="0" xfId="3" applyFont="1" applyFill="1" applyBorder="1" applyAlignment="1" applyProtection="1">
      <alignment vertical="center" shrinkToFit="1"/>
      <protection locked="0"/>
    </xf>
    <xf numFmtId="0" fontId="11" fillId="0" borderId="0" xfId="2" applyFont="1" applyFill="1" applyBorder="1" applyAlignment="1">
      <alignment vertical="center" shrinkToFit="1"/>
    </xf>
    <xf numFmtId="0" fontId="7" fillId="7" borderId="0" xfId="2" applyFont="1" applyFill="1" applyBorder="1" applyAlignment="1" applyProtection="1">
      <alignment horizontal="center" vertical="center" shrinkToFit="1"/>
      <protection locked="0"/>
    </xf>
    <xf numFmtId="0" fontId="9" fillId="2" borderId="0" xfId="2" applyFont="1" applyFill="1" applyBorder="1" applyAlignment="1">
      <alignment horizontal="left" vertical="center" shrinkToFit="1"/>
    </xf>
    <xf numFmtId="0" fontId="11" fillId="2" borderId="0" xfId="2" applyFont="1" applyFill="1" applyBorder="1" applyAlignment="1">
      <alignment vertical="center" shrinkToFit="1"/>
    </xf>
    <xf numFmtId="0" fontId="8" fillId="0" borderId="0" xfId="2" applyFont="1" applyBorder="1" applyAlignment="1" applyProtection="1">
      <alignment vertical="center" shrinkToFit="1"/>
      <protection locked="0"/>
    </xf>
    <xf numFmtId="0" fontId="0" fillId="0" borderId="0" xfId="2" applyFont="1" applyBorder="1" applyAlignment="1" applyProtection="1">
      <alignment vertical="center" shrinkToFit="1"/>
      <protection locked="0"/>
    </xf>
    <xf numFmtId="0" fontId="8" fillId="0" borderId="0" xfId="2" applyFont="1" applyAlignment="1" applyProtection="1">
      <alignment vertical="center" shrinkToFit="1"/>
      <protection locked="0"/>
    </xf>
    <xf numFmtId="0" fontId="0" fillId="0" borderId="0" xfId="2" applyFont="1" applyAlignment="1" applyProtection="1">
      <alignment horizontal="left" vertical="center"/>
      <protection locked="0"/>
    </xf>
    <xf numFmtId="0" fontId="0" fillId="0" borderId="17"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10" xfId="2" applyFont="1" applyBorder="1" applyAlignment="1" applyProtection="1">
      <alignment horizontal="left" vertical="center" wrapText="1"/>
      <protection locked="0"/>
    </xf>
    <xf numFmtId="0" fontId="0" fillId="10" borderId="17" xfId="2" applyFont="1" applyFill="1" applyBorder="1" applyAlignment="1" applyProtection="1">
      <alignment horizontal="left" vertical="center" shrinkToFit="1"/>
      <protection locked="0"/>
    </xf>
    <xf numFmtId="0" fontId="0" fillId="10" borderId="6" xfId="2" applyFont="1" applyFill="1" applyBorder="1" applyAlignment="1" applyProtection="1">
      <alignment horizontal="left" vertical="center" shrinkToFit="1"/>
      <protection locked="0"/>
    </xf>
    <xf numFmtId="0" fontId="0" fillId="10" borderId="10" xfId="2" applyFont="1" applyFill="1" applyBorder="1" applyAlignment="1" applyProtection="1">
      <alignment horizontal="left" vertical="center" shrinkToFit="1"/>
      <protection locked="0"/>
    </xf>
    <xf numFmtId="0" fontId="9" fillId="0" borderId="9" xfId="2"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9" fillId="0" borderId="25" xfId="2" applyFont="1" applyFill="1" applyBorder="1" applyAlignment="1" applyProtection="1">
      <alignment horizontal="center" vertical="center" wrapText="1"/>
      <protection locked="0"/>
    </xf>
    <xf numFmtId="0" fontId="9" fillId="0" borderId="6"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0" fontId="0" fillId="0" borderId="17" xfId="2" applyFont="1" applyBorder="1" applyAlignment="1" applyProtection="1">
      <alignment horizontal="left" vertical="center" shrinkToFit="1"/>
      <protection locked="0"/>
    </xf>
    <xf numFmtId="0" fontId="0" fillId="0" borderId="6" xfId="2" applyFont="1" applyBorder="1" applyAlignment="1" applyProtection="1">
      <alignment horizontal="left" vertical="center" shrinkToFit="1"/>
      <protection locked="0"/>
    </xf>
    <xf numFmtId="0" fontId="0" fillId="0" borderId="10" xfId="2" applyFont="1" applyBorder="1" applyAlignment="1" applyProtection="1">
      <alignment horizontal="left" vertical="center" shrinkToFit="1"/>
      <protection locked="0"/>
    </xf>
    <xf numFmtId="0" fontId="9" fillId="0" borderId="16" xfId="4" applyFont="1" applyBorder="1" applyAlignment="1" applyProtection="1">
      <alignment horizontal="center" vertical="top" wrapText="1"/>
      <protection locked="0"/>
    </xf>
    <xf numFmtId="0" fontId="9" fillId="0" borderId="18" xfId="4" applyFont="1" applyBorder="1" applyAlignment="1" applyProtection="1">
      <alignment horizontal="center" vertical="top" wrapText="1"/>
      <protection locked="0"/>
    </xf>
    <xf numFmtId="0" fontId="9" fillId="0" borderId="11" xfId="4" applyFont="1" applyBorder="1" applyAlignment="1" applyProtection="1">
      <alignment horizontal="center" vertical="top" wrapText="1"/>
      <protection locked="0"/>
    </xf>
    <xf numFmtId="0" fontId="9" fillId="0" borderId="18" xfId="2" applyFont="1" applyFill="1" applyBorder="1" applyAlignment="1" applyProtection="1">
      <alignment horizontal="center" vertical="center" wrapText="1"/>
      <protection locked="0"/>
    </xf>
    <xf numFmtId="0" fontId="9" fillId="0" borderId="17" xfId="2" applyFont="1" applyFill="1" applyBorder="1" applyAlignment="1" applyProtection="1">
      <alignment horizontal="center" vertical="center" wrapText="1"/>
      <protection locked="0"/>
    </xf>
    <xf numFmtId="0" fontId="9" fillId="0" borderId="16" xfId="2" applyFont="1" applyFill="1" applyBorder="1" applyAlignment="1" applyProtection="1">
      <alignment horizontal="center" vertical="center" wrapText="1"/>
      <protection locked="0"/>
    </xf>
    <xf numFmtId="0" fontId="9" fillId="0" borderId="18" xfId="4" applyFont="1" applyBorder="1" applyAlignment="1" applyProtection="1">
      <alignment horizontal="center" vertical="center" wrapText="1"/>
      <protection locked="0"/>
    </xf>
    <xf numFmtId="0" fontId="9" fillId="0" borderId="18" xfId="2" applyFont="1" applyFill="1" applyBorder="1" applyAlignment="1" applyProtection="1">
      <alignment horizontal="center" vertical="top" wrapText="1"/>
      <protection locked="0"/>
    </xf>
    <xf numFmtId="0" fontId="9" fillId="0" borderId="11" xfId="2" applyFont="1" applyFill="1" applyBorder="1" applyAlignment="1" applyProtection="1">
      <alignment horizontal="center" vertical="top" wrapText="1"/>
      <protection locked="0"/>
    </xf>
    <xf numFmtId="0" fontId="9" fillId="0" borderId="4" xfId="2" applyFont="1" applyFill="1" applyBorder="1" applyAlignment="1" applyProtection="1">
      <alignment horizontal="center" vertical="top" wrapText="1"/>
      <protection locked="0"/>
    </xf>
    <xf numFmtId="0" fontId="9" fillId="0" borderId="22" xfId="2" applyFont="1" applyFill="1" applyBorder="1" applyAlignment="1" applyProtection="1">
      <alignment horizontal="center" vertical="center" wrapText="1"/>
      <protection locked="0"/>
    </xf>
    <xf numFmtId="0" fontId="19" fillId="0" borderId="8" xfId="2" applyFont="1" applyFill="1" applyBorder="1" applyAlignment="1" applyProtection="1">
      <alignment horizontal="center" vertical="center" wrapText="1"/>
      <protection locked="0"/>
    </xf>
    <xf numFmtId="0" fontId="19" fillId="0" borderId="0" xfId="2" applyFont="1" applyFill="1" applyBorder="1" applyAlignment="1" applyProtection="1">
      <alignment horizontal="center" vertical="center" wrapText="1"/>
      <protection locked="0"/>
    </xf>
    <xf numFmtId="0" fontId="9" fillId="0" borderId="28" xfId="4" applyFont="1" applyBorder="1" applyAlignment="1" applyProtection="1">
      <alignment horizontal="center" vertical="center" wrapText="1"/>
      <protection locked="0"/>
    </xf>
    <xf numFmtId="0" fontId="9" fillId="0" borderId="1" xfId="4" applyFont="1" applyBorder="1" applyAlignment="1" applyProtection="1">
      <alignment horizontal="center" vertical="center" wrapText="1"/>
      <protection locked="0"/>
    </xf>
    <xf numFmtId="0" fontId="9" fillId="0" borderId="5" xfId="4" applyFont="1" applyBorder="1" applyAlignment="1" applyProtection="1">
      <alignment horizontal="center" vertical="center" wrapText="1"/>
      <protection locked="0"/>
    </xf>
    <xf numFmtId="0" fontId="9" fillId="0" borderId="17" xfId="2" applyFont="1" applyFill="1" applyBorder="1" applyAlignment="1" applyProtection="1">
      <alignment horizontal="center" vertical="center" shrinkToFit="1"/>
      <protection locked="0"/>
    </xf>
    <xf numFmtId="0" fontId="9" fillId="0" borderId="10" xfId="2" applyFont="1" applyFill="1" applyBorder="1" applyAlignment="1" applyProtection="1">
      <alignment horizontal="center" vertical="center" shrinkToFit="1"/>
      <protection locked="0"/>
    </xf>
    <xf numFmtId="0" fontId="9" fillId="0" borderId="5" xfId="2" applyFont="1" applyFill="1" applyBorder="1" applyAlignment="1" applyProtection="1">
      <alignment horizontal="center" vertical="center"/>
      <protection locked="0"/>
    </xf>
    <xf numFmtId="0" fontId="9" fillId="0" borderId="7" xfId="2" applyFont="1" applyFill="1" applyBorder="1" applyAlignment="1" applyProtection="1">
      <alignment horizontal="center" vertical="center"/>
      <protection locked="0"/>
    </xf>
    <xf numFmtId="0" fontId="9" fillId="0" borderId="3" xfId="2" applyFont="1" applyFill="1" applyBorder="1" applyAlignment="1" applyProtection="1">
      <alignment horizontal="center" vertical="center"/>
      <protection locked="0"/>
    </xf>
    <xf numFmtId="0" fontId="9" fillId="0" borderId="5" xfId="2" applyFont="1" applyFill="1" applyBorder="1" applyAlignment="1" applyProtection="1">
      <alignment horizontal="center" vertical="center" wrapText="1"/>
      <protection locked="0"/>
    </xf>
    <xf numFmtId="0" fontId="9" fillId="0" borderId="7" xfId="2" applyFont="1" applyFill="1" applyBorder="1" applyAlignment="1" applyProtection="1">
      <alignment horizontal="center" vertical="center" wrapText="1"/>
      <protection locked="0"/>
    </xf>
    <xf numFmtId="0" fontId="9" fillId="0" borderId="3" xfId="2" applyFont="1" applyFill="1" applyBorder="1" applyAlignment="1" applyProtection="1">
      <alignment horizontal="center" vertical="center" wrapText="1"/>
      <protection locked="0"/>
    </xf>
    <xf numFmtId="0" fontId="9" fillId="0" borderId="16"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9" fillId="0" borderId="16" xfId="2" applyFont="1" applyFill="1" applyBorder="1" applyAlignment="1" applyProtection="1">
      <alignment horizontal="center" vertical="center" textRotation="255" wrapText="1"/>
      <protection locked="0"/>
    </xf>
    <xf numFmtId="0" fontId="9" fillId="0" borderId="11" xfId="2" applyFont="1" applyFill="1" applyBorder="1" applyAlignment="1" applyProtection="1">
      <alignment horizontal="center" vertical="center" textRotation="255" wrapText="1"/>
      <protection locked="0"/>
    </xf>
    <xf numFmtId="0" fontId="9" fillId="0" borderId="16" xfId="2" applyFont="1" applyFill="1" applyBorder="1" applyAlignment="1" applyProtection="1">
      <alignment horizontal="center" vertical="center" shrinkToFit="1"/>
      <protection locked="0"/>
    </xf>
    <xf numFmtId="0" fontId="9" fillId="0" borderId="11" xfId="2" applyFont="1" applyFill="1" applyBorder="1" applyAlignment="1" applyProtection="1">
      <alignment horizontal="center" vertical="center" shrinkToFit="1"/>
      <protection locked="0"/>
    </xf>
    <xf numFmtId="0" fontId="9" fillId="0" borderId="11" xfId="2" applyFont="1" applyFill="1" applyBorder="1" applyAlignment="1" applyProtection="1">
      <alignment horizontal="center" vertical="center" wrapText="1"/>
      <protection locked="0"/>
    </xf>
    <xf numFmtId="0" fontId="9" fillId="0" borderId="16" xfId="2" applyFont="1" applyFill="1" applyBorder="1" applyAlignment="1" applyProtection="1">
      <alignment horizontal="center" vertical="top" wrapText="1"/>
      <protection locked="0"/>
    </xf>
    <xf numFmtId="0" fontId="11" fillId="0" borderId="16" xfId="2" applyFont="1" applyFill="1" applyBorder="1" applyAlignment="1" applyProtection="1">
      <alignment horizontal="center" vertical="center" wrapText="1"/>
      <protection locked="0"/>
    </xf>
    <xf numFmtId="0" fontId="11" fillId="0" borderId="18"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wrapText="1"/>
      <protection locked="0"/>
    </xf>
    <xf numFmtId="0" fontId="8" fillId="0" borderId="32" xfId="2" applyFont="1" applyBorder="1" applyAlignment="1" applyProtection="1">
      <alignment horizontal="center" vertical="center" shrinkToFit="1"/>
      <protection locked="0"/>
    </xf>
    <xf numFmtId="0" fontId="8" fillId="0" borderId="33" xfId="2" applyFont="1" applyBorder="1" applyAlignment="1" applyProtection="1">
      <alignment horizontal="center" vertical="center" shrinkToFit="1"/>
      <protection locked="0"/>
    </xf>
    <xf numFmtId="0" fontId="9" fillId="0" borderId="19"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26" fillId="0" borderId="18" xfId="2" applyFont="1" applyFill="1" applyBorder="1" applyAlignment="1" applyProtection="1">
      <alignment horizontal="center" vertical="top" wrapText="1"/>
      <protection locked="0"/>
    </xf>
    <xf numFmtId="0" fontId="19" fillId="4" borderId="16" xfId="2" applyFont="1" applyFill="1" applyBorder="1" applyAlignment="1">
      <alignment horizontal="center" vertical="top" textRotation="255" wrapText="1" shrinkToFit="1"/>
    </xf>
    <xf numFmtId="0" fontId="19" fillId="4" borderId="18" xfId="2" applyFont="1" applyFill="1" applyBorder="1" applyAlignment="1">
      <alignment horizontal="center" vertical="top" textRotation="255" wrapText="1" shrinkToFit="1"/>
    </xf>
    <xf numFmtId="0" fontId="19" fillId="4" borderId="11" xfId="2" applyFont="1" applyFill="1" applyBorder="1" applyAlignment="1">
      <alignment horizontal="center" vertical="top" textRotation="255" wrapText="1" shrinkToFit="1"/>
    </xf>
    <xf numFmtId="0" fontId="32" fillId="2" borderId="8" xfId="2" applyFont="1" applyFill="1" applyBorder="1" applyAlignment="1">
      <alignment horizontal="center" vertical="center" wrapText="1"/>
    </xf>
    <xf numFmtId="0" fontId="32" fillId="2" borderId="0" xfId="2" applyFont="1" applyFill="1" applyBorder="1" applyAlignment="1">
      <alignment horizontal="center" vertical="center" wrapText="1"/>
    </xf>
    <xf numFmtId="0" fontId="32" fillId="2" borderId="4" xfId="2" applyFont="1" applyFill="1" applyBorder="1" applyAlignment="1">
      <alignment horizontal="center" vertical="center" wrapText="1"/>
    </xf>
    <xf numFmtId="0" fontId="32" fillId="2" borderId="7" xfId="2" applyFont="1" applyFill="1" applyBorder="1" applyAlignment="1">
      <alignment horizontal="center" vertical="center" wrapText="1"/>
    </xf>
    <xf numFmtId="0" fontId="32" fillId="2" borderId="2" xfId="2" applyFont="1" applyFill="1" applyBorder="1" applyAlignment="1">
      <alignment horizontal="center" vertical="center" wrapText="1"/>
    </xf>
    <xf numFmtId="0" fontId="32" fillId="2" borderId="3" xfId="2" applyFont="1" applyFill="1" applyBorder="1" applyAlignment="1">
      <alignment horizontal="center" vertical="center" wrapText="1"/>
    </xf>
    <xf numFmtId="0" fontId="32" fillId="2" borderId="12" xfId="2" applyFont="1" applyFill="1" applyBorder="1" applyAlignment="1">
      <alignment horizontal="center" vertical="center" shrinkToFit="1"/>
    </xf>
    <xf numFmtId="0" fontId="11" fillId="4" borderId="16" xfId="2" applyFont="1" applyFill="1" applyBorder="1" applyAlignment="1" applyProtection="1">
      <alignment horizontal="center" vertical="center" textRotation="255" wrapText="1"/>
      <protection locked="0"/>
    </xf>
    <xf numFmtId="0" fontId="11" fillId="4" borderId="18" xfId="2" applyFont="1" applyFill="1" applyBorder="1" applyAlignment="1" applyProtection="1">
      <alignment horizontal="center" vertical="center" textRotation="255" wrapText="1"/>
      <protection locked="0"/>
    </xf>
    <xf numFmtId="0" fontId="11" fillId="4" borderId="11" xfId="2" applyFont="1" applyFill="1" applyBorder="1" applyAlignment="1" applyProtection="1">
      <alignment horizontal="center" vertical="center" textRotation="255" wrapText="1"/>
      <protection locked="0"/>
    </xf>
    <xf numFmtId="0" fontId="9" fillId="0" borderId="18" xfId="4" applyFont="1" applyFill="1" applyBorder="1" applyAlignment="1" applyProtection="1">
      <alignment horizontal="center" vertical="center" wrapText="1"/>
      <protection locked="0"/>
    </xf>
    <xf numFmtId="0" fontId="9" fillId="0" borderId="11" xfId="4" applyFont="1" applyFill="1" applyBorder="1" applyAlignment="1" applyProtection="1">
      <alignment horizontal="center" vertical="center" wrapText="1"/>
      <protection locked="0"/>
    </xf>
    <xf numFmtId="0" fontId="9" fillId="0" borderId="9" xfId="2" applyFont="1" applyFill="1" applyBorder="1" applyAlignment="1" applyProtection="1">
      <alignment horizontal="center" vertical="center" wrapText="1" shrinkToFit="1"/>
      <protection locked="0"/>
    </xf>
    <xf numFmtId="0" fontId="9" fillId="0" borderId="5" xfId="4" applyFont="1" applyFill="1" applyBorder="1" applyAlignment="1" applyProtection="1">
      <alignment horizontal="center" vertical="center" wrapText="1"/>
      <protection locked="0"/>
    </xf>
    <xf numFmtId="0" fontId="9" fillId="0" borderId="8" xfId="4" applyFont="1" applyFill="1" applyBorder="1" applyAlignment="1" applyProtection="1">
      <alignment horizontal="center" vertical="center" wrapText="1"/>
      <protection locked="0"/>
    </xf>
    <xf numFmtId="0" fontId="9" fillId="0" borderId="4" xfId="4" applyFont="1" applyFill="1" applyBorder="1" applyAlignment="1" applyProtection="1">
      <alignment horizontal="center" vertical="center" wrapText="1"/>
      <protection locked="0"/>
    </xf>
    <xf numFmtId="0" fontId="9" fillId="0" borderId="7" xfId="4" applyFont="1" applyFill="1" applyBorder="1" applyAlignment="1" applyProtection="1">
      <alignment horizontal="center" vertical="center" wrapText="1"/>
      <protection locked="0"/>
    </xf>
    <xf numFmtId="0" fontId="9" fillId="0" borderId="3" xfId="4"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shrinkToFit="1"/>
      <protection locked="0"/>
    </xf>
    <xf numFmtId="0" fontId="9" fillId="0" borderId="5" xfId="2" applyFont="1" applyFill="1" applyBorder="1" applyAlignment="1" applyProtection="1">
      <alignment horizontal="center" vertical="center" wrapText="1" shrinkToFit="1"/>
      <protection locked="0"/>
    </xf>
    <xf numFmtId="0" fontId="9" fillId="0" borderId="8" xfId="2" applyFont="1" applyFill="1" applyBorder="1" applyAlignment="1" applyProtection="1">
      <alignment horizontal="center" vertical="center" wrapText="1" shrinkToFit="1"/>
      <protection locked="0"/>
    </xf>
    <xf numFmtId="0" fontId="9" fillId="0" borderId="0" xfId="2" applyFont="1" applyFill="1" applyBorder="1" applyAlignment="1" applyProtection="1">
      <alignment horizontal="center" vertical="center" wrapText="1" shrinkToFit="1"/>
      <protection locked="0"/>
    </xf>
    <xf numFmtId="0" fontId="9" fillId="0" borderId="4" xfId="2" applyFont="1" applyFill="1" applyBorder="1" applyAlignment="1" applyProtection="1">
      <alignment horizontal="center" vertical="center" wrapText="1" shrinkToFit="1"/>
      <protection locked="0"/>
    </xf>
    <xf numFmtId="0" fontId="9" fillId="0" borderId="7" xfId="2" applyFont="1" applyFill="1" applyBorder="1" applyAlignment="1" applyProtection="1">
      <alignment horizontal="center" vertical="center" wrapText="1" shrinkToFit="1"/>
      <protection locked="0"/>
    </xf>
    <xf numFmtId="0" fontId="9" fillId="0" borderId="2" xfId="2" applyFont="1" applyFill="1" applyBorder="1" applyAlignment="1" applyProtection="1">
      <alignment horizontal="center" vertical="center" wrapText="1" shrinkToFit="1"/>
      <protection locked="0"/>
    </xf>
    <xf numFmtId="0" fontId="9" fillId="0" borderId="3" xfId="2" applyFont="1" applyFill="1" applyBorder="1" applyAlignment="1" applyProtection="1">
      <alignment horizontal="center" vertical="center" wrapText="1" shrinkToFit="1"/>
      <protection locked="0"/>
    </xf>
    <xf numFmtId="0" fontId="9" fillId="0" borderId="8" xfId="2" applyFont="1" applyFill="1" applyBorder="1" applyAlignment="1" applyProtection="1">
      <alignment horizontal="center" vertical="top" wrapText="1"/>
      <protection locked="0"/>
    </xf>
    <xf numFmtId="0" fontId="9" fillId="0" borderId="24" xfId="4" applyFont="1" applyBorder="1" applyAlignment="1" applyProtection="1">
      <alignment horizontal="center" vertical="top" wrapText="1"/>
      <protection locked="0"/>
    </xf>
    <xf numFmtId="0" fontId="9" fillId="0" borderId="26" xfId="4" applyFont="1" applyBorder="1" applyAlignment="1" applyProtection="1">
      <alignment horizontal="center" vertical="top" wrapText="1"/>
      <protection locked="0"/>
    </xf>
    <xf numFmtId="0" fontId="9" fillId="0" borderId="30" xfId="4" applyFont="1" applyBorder="1" applyAlignment="1" applyProtection="1">
      <alignment horizontal="center" vertical="top" wrapText="1"/>
      <protection locked="0"/>
    </xf>
    <xf numFmtId="0" fontId="9" fillId="0" borderId="16" xfId="4" applyFont="1" applyBorder="1" applyAlignment="1" applyProtection="1">
      <alignment horizontal="center" vertical="center" wrapText="1"/>
      <protection locked="0"/>
    </xf>
    <xf numFmtId="0" fontId="9" fillId="0" borderId="11" xfId="4" applyFont="1" applyBorder="1" applyAlignment="1" applyProtection="1">
      <alignment horizontal="center" vertical="center" wrapText="1"/>
      <protection locked="0"/>
    </xf>
    <xf numFmtId="0" fontId="9" fillId="0" borderId="12" xfId="2" applyFont="1" applyFill="1" applyBorder="1" applyAlignment="1" applyProtection="1">
      <alignment horizontal="center" vertical="center" wrapText="1"/>
      <protection locked="0"/>
    </xf>
    <xf numFmtId="0" fontId="32" fillId="2" borderId="12" xfId="2" applyFont="1" applyFill="1" applyBorder="1" applyAlignment="1">
      <alignment horizontal="center" vertical="center" wrapText="1"/>
    </xf>
    <xf numFmtId="0" fontId="33" fillId="2" borderId="12" xfId="2" applyFont="1" applyFill="1" applyBorder="1" applyAlignment="1">
      <alignment horizontal="center" vertical="center" wrapText="1"/>
    </xf>
    <xf numFmtId="0" fontId="21" fillId="12" borderId="7" xfId="2" applyFont="1" applyFill="1" applyBorder="1" applyAlignment="1" applyProtection="1">
      <alignment horizontal="center" vertical="center" wrapText="1"/>
      <protection locked="0"/>
    </xf>
    <xf numFmtId="0" fontId="21" fillId="12" borderId="2" xfId="2" applyFont="1" applyFill="1" applyBorder="1" applyAlignment="1" applyProtection="1">
      <alignment horizontal="center" vertical="center" wrapText="1"/>
      <protection locked="0"/>
    </xf>
    <xf numFmtId="0" fontId="21" fillId="12" borderId="3" xfId="2" applyFont="1" applyFill="1" applyBorder="1" applyAlignment="1" applyProtection="1">
      <alignment horizontal="center" vertical="center" wrapText="1"/>
      <protection locked="0"/>
    </xf>
    <xf numFmtId="0" fontId="11" fillId="0" borderId="9"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11" fillId="0" borderId="5" xfId="2" applyFont="1" applyFill="1" applyBorder="1" applyAlignment="1" applyProtection="1">
      <alignment horizontal="center" vertical="center" wrapText="1"/>
      <protection locked="0"/>
    </xf>
    <xf numFmtId="0" fontId="11" fillId="0" borderId="8"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11" fillId="0" borderId="4" xfId="2" applyFont="1" applyFill="1" applyBorder="1" applyAlignment="1" applyProtection="1">
      <alignment horizontal="center" vertical="center" wrapText="1"/>
      <protection locked="0"/>
    </xf>
    <xf numFmtId="0" fontId="33" fillId="2" borderId="16" xfId="2" applyFont="1" applyFill="1" applyBorder="1" applyAlignment="1">
      <alignment horizontal="center" vertical="center" wrapText="1"/>
    </xf>
    <xf numFmtId="0" fontId="33" fillId="2" borderId="18" xfId="2" applyFont="1" applyFill="1" applyBorder="1" applyAlignment="1">
      <alignment horizontal="center" vertical="center" wrapText="1"/>
    </xf>
    <xf numFmtId="0" fontId="33" fillId="2" borderId="11" xfId="2" applyFont="1" applyFill="1" applyBorder="1" applyAlignment="1">
      <alignment horizontal="center" vertical="center" wrapText="1"/>
    </xf>
    <xf numFmtId="0" fontId="9" fillId="0" borderId="16" xfId="2" applyFont="1" applyFill="1" applyBorder="1" applyAlignment="1" applyProtection="1">
      <alignment horizontal="center" vertical="center" wrapText="1" shrinkToFit="1"/>
      <protection locked="0"/>
    </xf>
    <xf numFmtId="0" fontId="9" fillId="0" borderId="17" xfId="2" applyFont="1" applyFill="1" applyBorder="1" applyAlignment="1" applyProtection="1">
      <alignment horizontal="center" vertical="center" wrapText="1" shrinkToFit="1"/>
      <protection locked="0"/>
    </xf>
    <xf numFmtId="0" fontId="9" fillId="0" borderId="10" xfId="2" applyFont="1" applyFill="1" applyBorder="1" applyAlignment="1" applyProtection="1">
      <alignment horizontal="center" vertical="center" wrapText="1" shrinkToFit="1"/>
      <protection locked="0"/>
    </xf>
    <xf numFmtId="0" fontId="9" fillId="2" borderId="16" xfId="2" applyFont="1" applyFill="1" applyBorder="1" applyAlignment="1">
      <alignment vertical="center"/>
    </xf>
    <xf numFmtId="0" fontId="9" fillId="2" borderId="11" xfId="2" applyFont="1" applyFill="1" applyBorder="1" applyAlignment="1">
      <alignment vertical="center"/>
    </xf>
    <xf numFmtId="0" fontId="9" fillId="2" borderId="12" xfId="2"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16" xfId="2" applyFont="1" applyFill="1" applyBorder="1" applyAlignment="1" applyProtection="1">
      <alignment horizontal="center" vertical="center" textRotation="255"/>
      <protection locked="0"/>
    </xf>
    <xf numFmtId="0" fontId="9" fillId="2" borderId="18" xfId="2" applyFont="1" applyFill="1" applyBorder="1" applyAlignment="1" applyProtection="1">
      <alignment horizontal="center" vertical="center" textRotation="255"/>
      <protection locked="0"/>
    </xf>
    <xf numFmtId="0" fontId="9" fillId="2" borderId="11" xfId="2" applyFont="1" applyFill="1" applyBorder="1" applyAlignment="1" applyProtection="1">
      <alignment horizontal="center" vertical="center" textRotation="255"/>
      <protection locked="0"/>
    </xf>
    <xf numFmtId="0" fontId="9" fillId="2" borderId="16" xfId="2" applyFont="1" applyFill="1" applyBorder="1" applyAlignment="1" applyProtection="1">
      <alignment horizontal="center" vertical="center" textRotation="255" wrapText="1"/>
      <protection locked="0"/>
    </xf>
    <xf numFmtId="0" fontId="9" fillId="2" borderId="18" xfId="2" applyFont="1" applyFill="1" applyBorder="1" applyAlignment="1" applyProtection="1">
      <alignment horizontal="center" vertical="center" textRotation="255" wrapText="1"/>
      <protection locked="0"/>
    </xf>
    <xf numFmtId="0" fontId="9" fillId="2" borderId="11" xfId="2" applyFont="1" applyFill="1" applyBorder="1" applyAlignment="1" applyProtection="1">
      <alignment horizontal="center" vertical="center" textRotation="255" wrapText="1"/>
      <protection locked="0"/>
    </xf>
    <xf numFmtId="0" fontId="9" fillId="2" borderId="17" xfId="2" applyFont="1" applyFill="1" applyBorder="1" applyAlignment="1" applyProtection="1">
      <alignment horizontal="left" vertical="center"/>
      <protection locked="0"/>
    </xf>
    <xf numFmtId="0" fontId="9" fillId="2" borderId="6" xfId="2" applyFont="1" applyFill="1" applyBorder="1" applyAlignment="1" applyProtection="1">
      <alignment horizontal="left" vertical="center"/>
      <protection locked="0"/>
    </xf>
    <xf numFmtId="0" fontId="9" fillId="2" borderId="10" xfId="2" applyFont="1" applyFill="1" applyBorder="1" applyAlignment="1" applyProtection="1">
      <alignment horizontal="left" vertical="center"/>
      <protection locked="0"/>
    </xf>
    <xf numFmtId="0" fontId="9" fillId="2" borderId="12" xfId="2" applyFont="1" applyFill="1" applyBorder="1" applyAlignment="1">
      <alignment horizontal="center" vertical="center"/>
    </xf>
    <xf numFmtId="0" fontId="9" fillId="2" borderId="12" xfId="2" applyFont="1" applyFill="1" applyBorder="1" applyAlignment="1" applyProtection="1">
      <alignment vertical="center"/>
      <protection locked="0"/>
    </xf>
    <xf numFmtId="0" fontId="9" fillId="2" borderId="18" xfId="2" applyFont="1" applyFill="1" applyBorder="1" applyAlignment="1">
      <alignment vertical="center"/>
    </xf>
    <xf numFmtId="0" fontId="13" fillId="0" borderId="9" xfId="0" applyFont="1" applyBorder="1" applyAlignment="1">
      <alignment horizontal="left"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9" fillId="2" borderId="9" xfId="2" applyFont="1" applyFill="1" applyBorder="1" applyAlignment="1">
      <alignment horizontal="center" vertical="center"/>
    </xf>
    <xf numFmtId="0" fontId="9" fillId="2" borderId="1"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7"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9" xfId="2" applyFont="1" applyFill="1" applyBorder="1" applyAlignment="1" applyProtection="1">
      <alignment horizontal="left" vertical="center" wrapText="1"/>
      <protection locked="0"/>
    </xf>
    <xf numFmtId="0" fontId="9" fillId="2" borderId="1" xfId="2" applyFont="1" applyFill="1" applyBorder="1" applyAlignment="1" applyProtection="1">
      <alignment horizontal="left" vertical="center" wrapText="1"/>
      <protection locked="0"/>
    </xf>
    <xf numFmtId="0" fontId="9" fillId="2" borderId="7" xfId="2" applyFont="1" applyFill="1" applyBorder="1" applyAlignment="1" applyProtection="1">
      <alignment horizontal="left" vertical="center" wrapText="1"/>
      <protection locked="0"/>
    </xf>
    <xf numFmtId="0" fontId="9" fillId="2" borderId="2" xfId="2" applyFont="1" applyFill="1" applyBorder="1" applyAlignment="1" applyProtection="1">
      <alignment horizontal="left" vertical="center" wrapText="1"/>
      <protection locked="0"/>
    </xf>
    <xf numFmtId="0" fontId="9" fillId="2" borderId="17" xfId="2" applyFont="1" applyFill="1" applyBorder="1" applyAlignment="1" applyProtection="1">
      <alignment horizontal="left" vertical="center" wrapText="1"/>
      <protection locked="0"/>
    </xf>
    <xf numFmtId="0" fontId="9" fillId="2" borderId="6" xfId="2" applyFont="1" applyFill="1" applyBorder="1" applyAlignment="1" applyProtection="1">
      <alignment horizontal="left" vertical="center" wrapText="1"/>
      <protection locked="0"/>
    </xf>
    <xf numFmtId="0" fontId="9" fillId="2" borderId="12" xfId="2" applyFont="1" applyFill="1" applyBorder="1" applyAlignment="1" applyProtection="1">
      <alignment horizontal="center" vertical="center"/>
      <protection locked="0"/>
    </xf>
    <xf numFmtId="0" fontId="9" fillId="2" borderId="12" xfId="2" applyFont="1" applyFill="1" applyBorder="1" applyAlignment="1" applyProtection="1">
      <alignment vertical="center" wrapText="1"/>
      <protection locked="0"/>
    </xf>
    <xf numFmtId="0" fontId="9" fillId="2" borderId="12" xfId="2" applyFont="1" applyFill="1" applyBorder="1" applyAlignment="1" applyProtection="1">
      <alignment horizontal="left" vertical="center" wrapText="1"/>
      <protection locked="0"/>
    </xf>
    <xf numFmtId="0" fontId="13" fillId="0" borderId="1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cellXfs>
  <cellStyles count="12">
    <cellStyle name="パーセント" xfId="10" builtinId="5"/>
    <cellStyle name="パーセント 2" xfId="5"/>
    <cellStyle name="桁区切り" xfId="1" builtinId="6"/>
    <cellStyle name="桁区切り 2" xfId="3"/>
    <cellStyle name="通貨 2" xfId="6"/>
    <cellStyle name="通貨 2 2" xfId="9"/>
    <cellStyle name="標準" xfId="0" builtinId="0"/>
    <cellStyle name="標準 2" xfId="2"/>
    <cellStyle name="標準 2 2 2" xfId="11"/>
    <cellStyle name="標準 3" xfId="4"/>
    <cellStyle name="標準 3 2" xfId="8"/>
    <cellStyle name="未定義" xfId="7"/>
  </cellStyles>
  <dxfs count="7">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FFFF99"/>
      <color rgb="FFEBFFFF"/>
      <color rgb="FFCCFF66"/>
      <color rgb="FFCCECFF"/>
      <color rgb="FFCCFFFF"/>
      <color rgb="FF0000FF"/>
      <color rgb="FFFFFFFF"/>
      <color rgb="FFFF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9525</xdr:colOff>
      <xdr:row>3</xdr:row>
      <xdr:rowOff>0</xdr:rowOff>
    </xdr:from>
    <xdr:to>
      <xdr:col>27</xdr:col>
      <xdr:colOff>28575</xdr:colOff>
      <xdr:row>4</xdr:row>
      <xdr:rowOff>171450</xdr:rowOff>
    </xdr:to>
    <xdr:cxnSp macro="">
      <xdr:nvCxnSpPr>
        <xdr:cNvPr id="2" name="直線コネクタ 1"/>
        <xdr:cNvCxnSpPr/>
      </xdr:nvCxnSpPr>
      <xdr:spPr>
        <a:xfrm>
          <a:off x="9324975" y="590550"/>
          <a:ext cx="2076450" cy="400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M89"/>
  <sheetViews>
    <sheetView tabSelected="1" view="pageBreakPreview" topLeftCell="V1" zoomScaleNormal="62" zoomScaleSheetLayoutView="100" workbookViewId="0">
      <selection activeCell="AL11" sqref="AL11"/>
    </sheetView>
  </sheetViews>
  <sheetFormatPr defaultRowHeight="13.5"/>
  <cols>
    <col min="1" max="1" width="5.875" style="77" customWidth="1"/>
    <col min="2" max="4" width="8.375" style="77" customWidth="1"/>
    <col min="5" max="5" width="3.25" style="77" customWidth="1"/>
    <col min="6" max="6" width="16" style="77" bestFit="1" customWidth="1"/>
    <col min="7" max="7" width="3.375" style="78" customWidth="1"/>
    <col min="8" max="8" width="10.875" style="79" customWidth="1"/>
    <col min="9" max="9" width="8.625" style="79" customWidth="1"/>
    <col min="10" max="10" width="3.25" style="79" customWidth="1"/>
    <col min="11" max="11" width="10.75" style="79" customWidth="1"/>
    <col min="12" max="12" width="3.375" style="80" customWidth="1"/>
    <col min="13" max="13" width="7.625" style="79" customWidth="1"/>
    <col min="14" max="14" width="3.375" style="77" customWidth="1"/>
    <col min="15" max="15" width="11.125" style="77" customWidth="1"/>
    <col min="16" max="16" width="4" style="77" customWidth="1"/>
    <col min="17" max="17" width="23" style="77" customWidth="1"/>
    <col min="18" max="19" width="7.875" style="72" customWidth="1"/>
    <col min="20" max="20" width="9.625" style="192" customWidth="1"/>
    <col min="21" max="23" width="6.375" style="192" customWidth="1"/>
    <col min="24" max="24" width="10.375" style="192" customWidth="1"/>
    <col min="25" max="25" width="10.125" style="310" customWidth="1"/>
    <col min="26" max="31" width="10.125" style="79" customWidth="1"/>
    <col min="32" max="32" width="7" style="79" customWidth="1"/>
    <col min="33" max="33" width="10.125" style="79" customWidth="1"/>
    <col min="34" max="34" width="8.625" style="77" customWidth="1"/>
    <col min="35" max="37" width="4.125" style="77" customWidth="1"/>
    <col min="38" max="38" width="13.125" style="77" customWidth="1"/>
    <col min="39" max="39" width="3.375" style="78" customWidth="1"/>
    <col min="40" max="40" width="8" style="77" customWidth="1"/>
    <col min="41" max="41" width="3.375" style="78" customWidth="1"/>
    <col min="42" max="42" width="10.75" style="77" customWidth="1"/>
    <col min="43" max="43" width="3.375" style="77" customWidth="1"/>
    <col min="44" max="44" width="10.625" style="77" customWidth="1"/>
    <col min="45" max="45" width="7.25" style="77" customWidth="1"/>
    <col min="46" max="46" width="3.75" style="77" customWidth="1"/>
    <col min="47" max="47" width="4.625" style="77" customWidth="1"/>
    <col min="48" max="49" width="10.375" style="77" customWidth="1"/>
    <col min="50" max="50" width="7.75" style="77" customWidth="1"/>
    <col min="51" max="53" width="6.625" style="81" customWidth="1"/>
    <col min="54" max="54" width="6.625" style="77" customWidth="1"/>
    <col min="55" max="56" width="6.625" style="81" customWidth="1"/>
    <col min="57" max="58" width="9.625" style="192" customWidth="1"/>
    <col min="59" max="60" width="7" style="47" customWidth="1"/>
    <col min="61" max="61" width="4.125" style="47" customWidth="1"/>
    <col min="62" max="62" width="6.125" style="47" customWidth="1"/>
    <col min="63" max="65" width="9" style="47" customWidth="1"/>
    <col min="66" max="16384" width="9" style="47"/>
  </cols>
  <sheetData>
    <row r="1" spans="1:65" s="1" customFormat="1" ht="18.75">
      <c r="A1" s="2"/>
      <c r="B1" s="98" t="s">
        <v>225</v>
      </c>
      <c r="C1" s="30"/>
      <c r="D1" s="30"/>
      <c r="E1" s="30"/>
      <c r="F1" s="30"/>
      <c r="G1" s="30"/>
      <c r="H1" s="30"/>
      <c r="I1" s="30"/>
      <c r="J1" s="30"/>
      <c r="K1" s="30"/>
      <c r="L1" s="31"/>
      <c r="M1" s="30"/>
      <c r="N1" s="30"/>
      <c r="O1" s="30"/>
      <c r="P1" s="30"/>
      <c r="Q1" s="30"/>
      <c r="R1" s="142"/>
      <c r="S1" s="142"/>
      <c r="T1" s="199"/>
      <c r="U1" s="199"/>
      <c r="V1" s="199"/>
      <c r="W1" s="199"/>
      <c r="X1" s="199"/>
      <c r="Y1" s="143"/>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199"/>
      <c r="BF1" s="199"/>
      <c r="BK1" s="204"/>
      <c r="BL1" s="204"/>
      <c r="BM1" s="204"/>
    </row>
    <row r="2" spans="1:65" s="39" customFormat="1" ht="12.75" customHeight="1" thickBot="1">
      <c r="A2" s="32"/>
      <c r="B2" s="97"/>
      <c r="C2" s="33"/>
      <c r="D2" s="32"/>
      <c r="E2" s="32"/>
      <c r="F2" s="32"/>
      <c r="G2" s="34"/>
      <c r="H2" s="35"/>
      <c r="I2" s="35"/>
      <c r="J2" s="35"/>
      <c r="K2" s="35"/>
      <c r="L2" s="36"/>
      <c r="M2" s="35"/>
      <c r="N2" s="32"/>
      <c r="O2" s="32"/>
      <c r="P2" s="32"/>
      <c r="Q2" s="32"/>
      <c r="R2" s="37"/>
      <c r="S2" s="37"/>
      <c r="T2" s="199"/>
      <c r="U2" s="199"/>
      <c r="V2" s="199"/>
      <c r="W2" s="199"/>
      <c r="X2" s="199"/>
      <c r="Y2" s="37"/>
      <c r="Z2" s="32"/>
      <c r="AA2" s="32"/>
      <c r="AB2" s="32"/>
      <c r="AC2" s="32"/>
      <c r="AD2" s="32"/>
      <c r="AE2" s="32"/>
      <c r="AF2" s="32"/>
      <c r="AG2" s="32"/>
      <c r="AH2" s="32"/>
      <c r="AI2" s="32"/>
      <c r="AJ2" s="32"/>
      <c r="AK2" s="32"/>
      <c r="AL2" s="32"/>
      <c r="AM2" s="34"/>
      <c r="AN2" s="32"/>
      <c r="AO2" s="34"/>
      <c r="AP2" s="32"/>
      <c r="AQ2" s="32"/>
      <c r="AR2" s="32"/>
      <c r="AS2" s="32"/>
      <c r="AT2" s="38"/>
      <c r="AU2" s="38"/>
      <c r="AV2" s="38"/>
      <c r="AW2" s="38"/>
      <c r="AX2" s="38"/>
      <c r="AY2" s="38"/>
      <c r="AZ2" s="38"/>
      <c r="BA2" s="38"/>
      <c r="BB2" s="38"/>
      <c r="BC2" s="38"/>
      <c r="BD2" s="38"/>
      <c r="BE2" s="199"/>
      <c r="BF2" s="199"/>
      <c r="BJ2" s="311" t="s">
        <v>159</v>
      </c>
      <c r="BK2" s="311"/>
      <c r="BL2" s="311"/>
      <c r="BM2" s="311"/>
    </row>
    <row r="3" spans="1:65" ht="18" customHeight="1">
      <c r="A3" s="41"/>
      <c r="B3" s="361" t="s">
        <v>0</v>
      </c>
      <c r="C3" s="363" t="s">
        <v>1</v>
      </c>
      <c r="D3" s="363" t="s">
        <v>5</v>
      </c>
      <c r="E3" s="42"/>
      <c r="F3" s="43"/>
      <c r="G3" s="43"/>
      <c r="H3" s="43"/>
      <c r="I3" s="43"/>
      <c r="J3" s="43"/>
      <c r="K3" s="43"/>
      <c r="L3" s="44"/>
      <c r="M3" s="43"/>
      <c r="N3" s="43"/>
      <c r="O3" s="43"/>
      <c r="P3" s="43"/>
      <c r="Q3" s="43"/>
      <c r="R3" s="45"/>
      <c r="S3" s="45"/>
      <c r="T3" s="45"/>
      <c r="U3" s="45"/>
      <c r="V3" s="45"/>
      <c r="W3" s="45"/>
      <c r="X3" s="45"/>
      <c r="Y3" s="45"/>
      <c r="Z3" s="43"/>
      <c r="AA3" s="43"/>
      <c r="AB3" s="43"/>
      <c r="AC3" s="43"/>
      <c r="AD3" s="43"/>
      <c r="AE3" s="43"/>
      <c r="AF3" s="43"/>
      <c r="AG3" s="43"/>
      <c r="AH3" s="43"/>
      <c r="AI3" s="43"/>
      <c r="AJ3" s="43"/>
      <c r="AK3" s="43"/>
      <c r="AL3" s="43"/>
      <c r="AM3" s="43"/>
      <c r="AN3" s="43"/>
      <c r="AO3" s="43"/>
      <c r="AP3" s="43"/>
      <c r="AQ3" s="43"/>
      <c r="AR3" s="43"/>
      <c r="AS3" s="43"/>
      <c r="AT3" s="290" t="s">
        <v>156</v>
      </c>
      <c r="AU3" s="291"/>
      <c r="AV3" s="291"/>
      <c r="AW3" s="291"/>
      <c r="AX3" s="291"/>
      <c r="AY3" s="291"/>
      <c r="AZ3" s="291"/>
      <c r="BA3" s="291"/>
      <c r="BB3" s="291"/>
      <c r="BC3" s="291"/>
      <c r="BD3" s="292"/>
      <c r="BE3" s="287" t="s">
        <v>226</v>
      </c>
      <c r="BF3" s="287" t="s">
        <v>227</v>
      </c>
      <c r="BJ3" s="296" t="s">
        <v>166</v>
      </c>
      <c r="BK3" s="297"/>
      <c r="BL3" s="297"/>
      <c r="BM3" s="298"/>
    </row>
    <row r="4" spans="1:65" s="52" customFormat="1" ht="17.25" customHeight="1">
      <c r="A4" s="48"/>
      <c r="B4" s="362"/>
      <c r="C4" s="364"/>
      <c r="D4" s="364"/>
      <c r="E4" s="376" t="s">
        <v>71</v>
      </c>
      <c r="F4" s="331" t="s">
        <v>6</v>
      </c>
      <c r="G4" s="381" t="s">
        <v>7</v>
      </c>
      <c r="H4" s="382"/>
      <c r="I4" s="381" t="s">
        <v>66</v>
      </c>
      <c r="J4" s="387"/>
      <c r="K4" s="387"/>
      <c r="L4" s="387"/>
      <c r="M4" s="388"/>
      <c r="N4" s="381" t="s">
        <v>72</v>
      </c>
      <c r="O4" s="382"/>
      <c r="P4" s="366" t="s">
        <v>68</v>
      </c>
      <c r="Q4" s="49"/>
      <c r="R4" s="358" t="s">
        <v>145</v>
      </c>
      <c r="S4" s="358" t="s">
        <v>150</v>
      </c>
      <c r="T4" s="369" t="s">
        <v>172</v>
      </c>
      <c r="U4" s="370"/>
      <c r="V4" s="370"/>
      <c r="W4" s="370"/>
      <c r="X4" s="371"/>
      <c r="Y4" s="137"/>
      <c r="Z4" s="50"/>
      <c r="AA4" s="50"/>
      <c r="AB4" s="50"/>
      <c r="AC4" s="50"/>
      <c r="AD4" s="50"/>
      <c r="AE4" s="50"/>
      <c r="AF4" s="50"/>
      <c r="AG4" s="166"/>
      <c r="AH4" s="407" t="s">
        <v>157</v>
      </c>
      <c r="AI4" s="408"/>
      <c r="AJ4" s="408"/>
      <c r="AK4" s="409"/>
      <c r="AL4" s="331" t="s">
        <v>73</v>
      </c>
      <c r="AM4" s="51"/>
      <c r="AN4" s="51"/>
      <c r="AO4" s="51"/>
      <c r="AP4" s="51" t="s">
        <v>74</v>
      </c>
      <c r="AQ4" s="51"/>
      <c r="AR4" s="51"/>
      <c r="AS4" s="51"/>
      <c r="AT4" s="293"/>
      <c r="AU4" s="294"/>
      <c r="AV4" s="294"/>
      <c r="AW4" s="294"/>
      <c r="AX4" s="294"/>
      <c r="AY4" s="294"/>
      <c r="AZ4" s="294"/>
      <c r="BA4" s="294"/>
      <c r="BB4" s="294"/>
      <c r="BC4" s="294"/>
      <c r="BD4" s="295"/>
      <c r="BE4" s="288"/>
      <c r="BF4" s="288"/>
      <c r="BJ4" s="299"/>
      <c r="BK4" s="300"/>
      <c r="BL4" s="300"/>
      <c r="BM4" s="301"/>
    </row>
    <row r="5" spans="1:65" s="52" customFormat="1" ht="24.75" customHeight="1">
      <c r="A5" s="48"/>
      <c r="B5" s="362"/>
      <c r="C5" s="364"/>
      <c r="D5" s="364"/>
      <c r="E5" s="377"/>
      <c r="F5" s="379"/>
      <c r="G5" s="383"/>
      <c r="H5" s="384"/>
      <c r="I5" s="389"/>
      <c r="J5" s="390"/>
      <c r="K5" s="390"/>
      <c r="L5" s="390"/>
      <c r="M5" s="391"/>
      <c r="N5" s="383"/>
      <c r="O5" s="384"/>
      <c r="P5" s="367"/>
      <c r="Q5" s="91" t="s">
        <v>127</v>
      </c>
      <c r="R5" s="359"/>
      <c r="S5" s="359"/>
      <c r="T5" s="372"/>
      <c r="U5" s="373"/>
      <c r="V5" s="373"/>
      <c r="W5" s="373"/>
      <c r="X5" s="374"/>
      <c r="Y5" s="96"/>
      <c r="Z5" s="136"/>
      <c r="AA5" s="342" t="s">
        <v>151</v>
      </c>
      <c r="AB5" s="343"/>
      <c r="AC5" s="330" t="s">
        <v>221</v>
      </c>
      <c r="AD5" s="321"/>
      <c r="AE5" s="321"/>
      <c r="AF5" s="322"/>
      <c r="AG5" s="167"/>
      <c r="AH5" s="410"/>
      <c r="AI5" s="411"/>
      <c r="AJ5" s="411"/>
      <c r="AK5" s="412"/>
      <c r="AL5" s="332"/>
      <c r="AM5" s="318" t="s">
        <v>8</v>
      </c>
      <c r="AN5" s="344"/>
      <c r="AO5" s="318" t="s">
        <v>75</v>
      </c>
      <c r="AP5" s="347"/>
      <c r="AQ5" s="318" t="s">
        <v>141</v>
      </c>
      <c r="AR5" s="319"/>
      <c r="AS5" s="319"/>
      <c r="AT5" s="320" t="s">
        <v>67</v>
      </c>
      <c r="AU5" s="321"/>
      <c r="AV5" s="321"/>
      <c r="AW5" s="321"/>
      <c r="AX5" s="322"/>
      <c r="AY5" s="330" t="s">
        <v>129</v>
      </c>
      <c r="AZ5" s="321"/>
      <c r="BA5" s="321"/>
      <c r="BB5" s="321"/>
      <c r="BC5" s="321"/>
      <c r="BD5" s="336"/>
      <c r="BE5" s="288"/>
      <c r="BF5" s="288"/>
      <c r="BJ5" s="323" t="s">
        <v>160</v>
      </c>
      <c r="BK5" s="324"/>
      <c r="BL5" s="324"/>
      <c r="BM5" s="325"/>
    </row>
    <row r="6" spans="1:65" s="52" customFormat="1" ht="25.5" customHeight="1">
      <c r="A6" s="48"/>
      <c r="B6" s="362"/>
      <c r="C6" s="364"/>
      <c r="D6" s="364"/>
      <c r="E6" s="377"/>
      <c r="F6" s="379"/>
      <c r="G6" s="385"/>
      <c r="H6" s="386"/>
      <c r="I6" s="392"/>
      <c r="J6" s="393"/>
      <c r="K6" s="393"/>
      <c r="L6" s="393"/>
      <c r="M6" s="394"/>
      <c r="N6" s="385"/>
      <c r="O6" s="386"/>
      <c r="P6" s="367"/>
      <c r="Q6" s="395" t="s">
        <v>76</v>
      </c>
      <c r="R6" s="359"/>
      <c r="S6" s="359"/>
      <c r="T6" s="375" t="s">
        <v>173</v>
      </c>
      <c r="U6" s="402" t="s">
        <v>174</v>
      </c>
      <c r="V6" s="403" t="s">
        <v>223</v>
      </c>
      <c r="W6" s="413" t="s">
        <v>228</v>
      </c>
      <c r="X6" s="403" t="s">
        <v>224</v>
      </c>
      <c r="Y6" s="333" t="s">
        <v>77</v>
      </c>
      <c r="Z6" s="333" t="s">
        <v>78</v>
      </c>
      <c r="AA6" s="357" t="s">
        <v>9</v>
      </c>
      <c r="AB6" s="357" t="s">
        <v>10</v>
      </c>
      <c r="AC6" s="329" t="s">
        <v>222</v>
      </c>
      <c r="AD6" s="333" t="s">
        <v>153</v>
      </c>
      <c r="AE6" s="333" t="s">
        <v>57</v>
      </c>
      <c r="AF6" s="335" t="s">
        <v>79</v>
      </c>
      <c r="AG6" s="365" t="s">
        <v>170</v>
      </c>
      <c r="AH6" s="410"/>
      <c r="AI6" s="411"/>
      <c r="AJ6" s="411"/>
      <c r="AK6" s="412"/>
      <c r="AL6" s="332"/>
      <c r="AM6" s="345"/>
      <c r="AN6" s="346"/>
      <c r="AO6" s="348"/>
      <c r="AP6" s="349"/>
      <c r="AQ6" s="337" t="s">
        <v>142</v>
      </c>
      <c r="AR6" s="338"/>
      <c r="AS6" s="338"/>
      <c r="AT6" s="339" t="s">
        <v>131</v>
      </c>
      <c r="AU6" s="340"/>
      <c r="AV6" s="340"/>
      <c r="AW6" s="340"/>
      <c r="AX6" s="341"/>
      <c r="AY6" s="326" t="s">
        <v>132</v>
      </c>
      <c r="AZ6" s="326" t="s">
        <v>133</v>
      </c>
      <c r="BA6" s="326" t="s">
        <v>134</v>
      </c>
      <c r="BB6" s="326" t="s">
        <v>135</v>
      </c>
      <c r="BC6" s="326" t="s">
        <v>69</v>
      </c>
      <c r="BD6" s="396" t="s">
        <v>70</v>
      </c>
      <c r="BE6" s="288"/>
      <c r="BF6" s="288"/>
      <c r="BJ6" s="315" t="s">
        <v>161</v>
      </c>
      <c r="BK6" s="316"/>
      <c r="BL6" s="316"/>
      <c r="BM6" s="317"/>
    </row>
    <row r="7" spans="1:65" s="52" customFormat="1" ht="25.5" customHeight="1">
      <c r="A7" s="48"/>
      <c r="B7" s="362"/>
      <c r="C7" s="364"/>
      <c r="D7" s="364"/>
      <c r="E7" s="377"/>
      <c r="F7" s="379"/>
      <c r="G7" s="352" t="s">
        <v>11</v>
      </c>
      <c r="H7" s="354" t="s">
        <v>12</v>
      </c>
      <c r="I7" s="416" t="s">
        <v>152</v>
      </c>
      <c r="J7" s="330" t="s">
        <v>105</v>
      </c>
      <c r="K7" s="322"/>
      <c r="L7" s="417" t="s">
        <v>103</v>
      </c>
      <c r="M7" s="418"/>
      <c r="N7" s="352" t="s">
        <v>11</v>
      </c>
      <c r="O7" s="350" t="s">
        <v>12</v>
      </c>
      <c r="P7" s="367"/>
      <c r="Q7" s="395"/>
      <c r="R7" s="359"/>
      <c r="S7" s="359"/>
      <c r="T7" s="375"/>
      <c r="U7" s="402"/>
      <c r="V7" s="403"/>
      <c r="W7" s="414"/>
      <c r="X7" s="403"/>
      <c r="Y7" s="333"/>
      <c r="Z7" s="333"/>
      <c r="AA7" s="333"/>
      <c r="AB7" s="333"/>
      <c r="AC7" s="329"/>
      <c r="AD7" s="333"/>
      <c r="AE7" s="333"/>
      <c r="AF7" s="335"/>
      <c r="AG7" s="365"/>
      <c r="AH7" s="410"/>
      <c r="AI7" s="411"/>
      <c r="AJ7" s="411"/>
      <c r="AK7" s="412"/>
      <c r="AL7" s="332"/>
      <c r="AM7" s="352" t="s">
        <v>13</v>
      </c>
      <c r="AN7" s="350" t="s">
        <v>12</v>
      </c>
      <c r="AO7" s="352" t="s">
        <v>13</v>
      </c>
      <c r="AP7" s="354" t="s">
        <v>12</v>
      </c>
      <c r="AQ7" s="84"/>
      <c r="AR7" s="331" t="s">
        <v>14</v>
      </c>
      <c r="AS7" s="318" t="s">
        <v>140</v>
      </c>
      <c r="AT7" s="85"/>
      <c r="AU7" s="399" t="s">
        <v>168</v>
      </c>
      <c r="AV7" s="401" t="s">
        <v>139</v>
      </c>
      <c r="AW7" s="401" t="s">
        <v>138</v>
      </c>
      <c r="AX7" s="401" t="s">
        <v>169</v>
      </c>
      <c r="AY7" s="327"/>
      <c r="AZ7" s="327"/>
      <c r="BA7" s="327"/>
      <c r="BB7" s="327"/>
      <c r="BC7" s="327"/>
      <c r="BD7" s="397"/>
      <c r="BE7" s="288"/>
      <c r="BF7" s="288"/>
      <c r="BJ7" s="312" t="s">
        <v>162</v>
      </c>
      <c r="BK7" s="313"/>
      <c r="BL7" s="313"/>
      <c r="BM7" s="314"/>
    </row>
    <row r="8" spans="1:65" s="52" customFormat="1" ht="72.75" customHeight="1" thickBot="1">
      <c r="A8" s="53"/>
      <c r="B8" s="362"/>
      <c r="C8" s="364"/>
      <c r="D8" s="364"/>
      <c r="E8" s="378"/>
      <c r="F8" s="380"/>
      <c r="G8" s="353"/>
      <c r="H8" s="355"/>
      <c r="I8" s="355"/>
      <c r="J8" s="94" t="s">
        <v>11</v>
      </c>
      <c r="K8" s="95" t="s">
        <v>12</v>
      </c>
      <c r="L8" s="94" t="s">
        <v>11</v>
      </c>
      <c r="M8" s="95" t="s">
        <v>12</v>
      </c>
      <c r="N8" s="353"/>
      <c r="O8" s="351"/>
      <c r="P8" s="368"/>
      <c r="Q8" s="54"/>
      <c r="R8" s="360"/>
      <c r="S8" s="360"/>
      <c r="T8" s="375"/>
      <c r="U8" s="402"/>
      <c r="V8" s="403"/>
      <c r="W8" s="415"/>
      <c r="X8" s="403"/>
      <c r="Y8" s="138"/>
      <c r="Z8" s="140"/>
      <c r="AA8" s="140"/>
      <c r="AB8" s="140"/>
      <c r="AC8" s="170"/>
      <c r="AD8" s="334"/>
      <c r="AE8" s="170"/>
      <c r="AF8" s="169"/>
      <c r="AG8" s="168"/>
      <c r="AH8" s="139"/>
      <c r="AI8" s="404" t="s">
        <v>154</v>
      </c>
      <c r="AJ8" s="405"/>
      <c r="AK8" s="406"/>
      <c r="AL8" s="140"/>
      <c r="AM8" s="353"/>
      <c r="AN8" s="351"/>
      <c r="AO8" s="353"/>
      <c r="AP8" s="355"/>
      <c r="AQ8" s="83"/>
      <c r="AR8" s="356"/>
      <c r="AS8" s="348"/>
      <c r="AT8" s="86"/>
      <c r="AU8" s="400"/>
      <c r="AV8" s="401"/>
      <c r="AW8" s="401"/>
      <c r="AX8" s="401"/>
      <c r="AY8" s="328"/>
      <c r="AZ8" s="328"/>
      <c r="BA8" s="328"/>
      <c r="BB8" s="328"/>
      <c r="BC8" s="328"/>
      <c r="BD8" s="398"/>
      <c r="BE8" s="289"/>
      <c r="BF8" s="289"/>
      <c r="BH8" s="132" t="s">
        <v>155</v>
      </c>
      <c r="BJ8" s="112" t="s">
        <v>18</v>
      </c>
      <c r="BK8" s="112" t="s">
        <v>163</v>
      </c>
      <c r="BL8" s="112" t="s">
        <v>164</v>
      </c>
      <c r="BM8" s="112" t="s">
        <v>165</v>
      </c>
    </row>
    <row r="9" spans="1:65" s="99" customFormat="1" ht="21" hidden="1" customHeight="1">
      <c r="A9" s="53"/>
      <c r="B9" s="231"/>
      <c r="C9" s="232"/>
      <c r="D9" s="232"/>
      <c r="E9" s="233"/>
      <c r="F9" s="234"/>
      <c r="G9" s="235"/>
      <c r="H9" s="236"/>
      <c r="I9" s="236"/>
      <c r="J9" s="237"/>
      <c r="K9" s="236"/>
      <c r="L9" s="237"/>
      <c r="M9" s="236"/>
      <c r="N9" s="235"/>
      <c r="O9" s="238"/>
      <c r="P9" s="239"/>
      <c r="Q9" s="240"/>
      <c r="R9" s="241"/>
      <c r="S9" s="242"/>
      <c r="T9" s="242"/>
      <c r="U9" s="242"/>
      <c r="V9" s="242"/>
      <c r="W9" s="242"/>
      <c r="X9" s="242"/>
      <c r="Y9" s="244"/>
      <c r="Z9" s="232"/>
      <c r="AA9" s="232"/>
      <c r="AB9" s="232"/>
      <c r="AC9" s="232"/>
      <c r="AD9" s="232"/>
      <c r="AE9" s="232"/>
      <c r="AF9" s="232"/>
      <c r="AG9" s="243"/>
      <c r="AH9" s="245"/>
      <c r="AI9" s="246"/>
      <c r="AJ9" s="247"/>
      <c r="AK9" s="247"/>
      <c r="AL9" s="232"/>
      <c r="AM9" s="235"/>
      <c r="AN9" s="238"/>
      <c r="AO9" s="235"/>
      <c r="AP9" s="236"/>
      <c r="AQ9" s="248"/>
      <c r="AR9" s="232"/>
      <c r="AS9" s="244"/>
      <c r="AT9" s="249"/>
      <c r="AU9" s="250"/>
      <c r="AV9" s="232"/>
      <c r="AW9" s="232"/>
      <c r="AX9" s="232"/>
      <c r="AY9" s="234"/>
      <c r="AZ9" s="234"/>
      <c r="BA9" s="234"/>
      <c r="BB9" s="234"/>
      <c r="BC9" s="234"/>
      <c r="BD9" s="251"/>
      <c r="BE9" s="252"/>
      <c r="BF9" s="252"/>
      <c r="BJ9" s="129"/>
      <c r="BK9" s="130"/>
      <c r="BL9" s="130"/>
      <c r="BM9" s="131"/>
    </row>
    <row r="10" spans="1:65" s="52" customFormat="1" ht="24" customHeight="1" thickBot="1">
      <c r="A10" s="53"/>
      <c r="B10" s="253"/>
      <c r="C10" s="254" t="s">
        <v>158</v>
      </c>
      <c r="D10" s="255"/>
      <c r="E10" s="256"/>
      <c r="F10" s="257">
        <f>MAX(E11:E73)</f>
        <v>0</v>
      </c>
      <c r="G10" s="258"/>
      <c r="H10" s="259"/>
      <c r="I10" s="259"/>
      <c r="J10" s="260"/>
      <c r="K10" s="259"/>
      <c r="L10" s="260"/>
      <c r="M10" s="259"/>
      <c r="N10" s="258"/>
      <c r="O10" s="261"/>
      <c r="P10" s="262"/>
      <c r="Q10" s="263"/>
      <c r="R10" s="264"/>
      <c r="S10" s="265"/>
      <c r="T10" s="265"/>
      <c r="U10" s="265"/>
      <c r="V10" s="265"/>
      <c r="W10" s="265"/>
      <c r="X10" s="265"/>
      <c r="Y10" s="266">
        <f>SUM(Y11:Y73)</f>
        <v>0</v>
      </c>
      <c r="Z10" s="266">
        <f t="shared" ref="Z10:AF10" si="0">SUM(Z11:Z73)</f>
        <v>0</v>
      </c>
      <c r="AA10" s="267">
        <f t="shared" si="0"/>
        <v>0</v>
      </c>
      <c r="AB10" s="267">
        <f t="shared" si="0"/>
        <v>0</v>
      </c>
      <c r="AC10" s="267">
        <f t="shared" si="0"/>
        <v>0</v>
      </c>
      <c r="AD10" s="267">
        <f t="shared" si="0"/>
        <v>0</v>
      </c>
      <c r="AE10" s="267">
        <f t="shared" si="0"/>
        <v>0</v>
      </c>
      <c r="AF10" s="267">
        <f t="shared" si="0"/>
        <v>0</v>
      </c>
      <c r="AG10" s="267">
        <f>SUM(AG11:AG73)</f>
        <v>0</v>
      </c>
      <c r="AH10" s="267">
        <f>SUM(AH11:AH73)</f>
        <v>0</v>
      </c>
      <c r="AI10" s="268">
        <f t="shared" ref="AI10:AK10" si="1">SUM(AI11:AI73)</f>
        <v>0</v>
      </c>
      <c r="AJ10" s="269">
        <f t="shared" si="1"/>
        <v>0</v>
      </c>
      <c r="AK10" s="269">
        <f t="shared" si="1"/>
        <v>0</v>
      </c>
      <c r="AL10" s="270"/>
      <c r="AM10" s="258"/>
      <c r="AN10" s="261"/>
      <c r="AO10" s="258"/>
      <c r="AP10" s="259"/>
      <c r="AQ10" s="271"/>
      <c r="AR10" s="272">
        <f>SUM(AR11:AR73)</f>
        <v>0</v>
      </c>
      <c r="AS10" s="273">
        <f>ROUNDDOWN(AR10*1/15,-3)/1000</f>
        <v>0</v>
      </c>
      <c r="AT10" s="274">
        <f>COUNTIF(AT11:AT73,"&gt;0")</f>
        <v>0</v>
      </c>
      <c r="AU10" s="275"/>
      <c r="AV10" s="276"/>
      <c r="AW10" s="276"/>
      <c r="AX10" s="276"/>
      <c r="AY10" s="277">
        <f t="shared" ref="AY10:BD10" si="2">COUNTIF(AY11:AY73,"&gt;0")</f>
        <v>0</v>
      </c>
      <c r="AZ10" s="277">
        <f t="shared" si="2"/>
        <v>0</v>
      </c>
      <c r="BA10" s="277">
        <f t="shared" si="2"/>
        <v>0</v>
      </c>
      <c r="BB10" s="277">
        <f t="shared" si="2"/>
        <v>0</v>
      </c>
      <c r="BC10" s="277">
        <f t="shared" si="2"/>
        <v>0</v>
      </c>
      <c r="BD10" s="278">
        <f t="shared" si="2"/>
        <v>0</v>
      </c>
      <c r="BE10" s="279"/>
      <c r="BF10" s="280"/>
      <c r="BJ10" s="133"/>
      <c r="BK10" s="134">
        <f>SUM(BK11:BK73)</f>
        <v>0</v>
      </c>
      <c r="BL10" s="134">
        <f>SUM(BL11:BL73)</f>
        <v>0</v>
      </c>
      <c r="BM10" s="135"/>
    </row>
    <row r="11" spans="1:65" s="52" customFormat="1" ht="34.5" customHeight="1">
      <c r="A11" s="72" t="str">
        <f t="shared" ref="A11:A73" si="3">B11&amp;C11&amp;D11&amp;F11</f>
        <v/>
      </c>
      <c r="B11" s="87"/>
      <c r="C11" s="116"/>
      <c r="D11" s="116"/>
      <c r="E11" s="117" t="str">
        <f>IF(F11="","",1)</f>
        <v/>
      </c>
      <c r="F11" s="116"/>
      <c r="G11" s="118"/>
      <c r="H11" s="158" t="str">
        <f>IF(G11&gt;0,VLOOKUP(G11,'整理番号表（融資主体型補助事業）'!$B$6:$H$10,2,FALSE),"")</f>
        <v/>
      </c>
      <c r="I11" s="119"/>
      <c r="J11" s="118"/>
      <c r="K11" s="120" t="str">
        <f>IF(J11&gt;0,VLOOKUP(J11,'整理番号表（融資主体型補助事業）'!$B$15:$N$20,2,FALSE),"")</f>
        <v/>
      </c>
      <c r="L11" s="118"/>
      <c r="M11" s="117" t="str">
        <f>IF(L11&gt;0,VLOOKUP(L11,'整理番号表（融資主体型補助事業）'!$B$24:$F$50,2,FALSE),"")</f>
        <v/>
      </c>
      <c r="N11" s="118"/>
      <c r="O11" s="117" t="str">
        <f>IF(N11&gt;0,VLOOKUP(N11,'整理番号表（融資主体型補助事業）'!P$6:Q$37,2,FALSE),"")</f>
        <v/>
      </c>
      <c r="P11" s="153"/>
      <c r="Q11" s="116"/>
      <c r="R11" s="281"/>
      <c r="S11" s="281"/>
      <c r="T11" s="206"/>
      <c r="U11" s="206"/>
      <c r="V11" s="207">
        <f>IF(T11="",0,INDEX('整理番号表（融資主体型補助事業）'!$AB$6:$AQ$11,MATCH(T11,'整理番号表（融資主体型補助事業）'!$AA$6:$AA$11,0),MATCH(U11,'整理番号表（融資主体型補助事業）'!$AB$5:$AQ$5,0)))</f>
        <v>0</v>
      </c>
      <c r="W11" s="284"/>
      <c r="X11" s="208"/>
      <c r="Y11" s="210"/>
      <c r="Z11" s="218"/>
      <c r="AA11" s="211"/>
      <c r="AB11" s="212" t="str">
        <f>IF(Y11&gt;0,Y11-Z11-AA11-AC11,"")</f>
        <v/>
      </c>
      <c r="AC11" s="212">
        <f>SUM(AD11:AF11)</f>
        <v>0</v>
      </c>
      <c r="AD11" s="211"/>
      <c r="AE11" s="211"/>
      <c r="AF11" s="211"/>
      <c r="AG11" s="210"/>
      <c r="AH11" s="211">
        <f>IF(AK11&gt;1000000,MIN(6000000,AJ11,AK11*0.3),AI11)</f>
        <v>0</v>
      </c>
      <c r="AI11" s="220"/>
      <c r="AJ11" s="220"/>
      <c r="AK11" s="220"/>
      <c r="AL11" s="150" t="str">
        <f>IF(BJ11=1,"除税額"&amp;TEXT(BK11,"#,###")&amp;"円"&amp;"
うち国費"&amp;TEXT(BL11,"#,###")&amp;"円",IF(BJ11=2,"該当なし",IF(BJ11=3,"含税額",IF(BJ11="","",))))</f>
        <v/>
      </c>
      <c r="AM11" s="121">
        <v>1</v>
      </c>
      <c r="AN11" s="117" t="str">
        <f>IF(AM11&gt;0,VLOOKUP(AM11,'整理番号表（融資主体型補助事業）'!T$6:U$14,2,FALSE),"")</f>
        <v>農協</v>
      </c>
      <c r="AO11" s="121">
        <v>1</v>
      </c>
      <c r="AP11" s="122" t="str">
        <f>IF(AO11&gt;0,VLOOKUP(AO11,'整理番号表（融資主体型補助事業）'!$T$18:$W$23,2,FALSE),"")</f>
        <v>近代化資金</v>
      </c>
      <c r="AQ11" s="123"/>
      <c r="AR11" s="159" t="str">
        <f t="shared" ref="AR11:AR42" si="4">IF(AQ11="","",IF(AQ11=1,AA11,""))</f>
        <v/>
      </c>
      <c r="AS11" s="160"/>
      <c r="AT11" s="163" t="s">
        <v>171</v>
      </c>
      <c r="AU11" s="125"/>
      <c r="AV11" s="124"/>
      <c r="AW11" s="124"/>
      <c r="AX11" s="145" t="str">
        <f t="shared" ref="AX11:AX28" si="5">IF(OR(AV11="",AV11&lt;=0),"",ROUNDDOWN(IF(AU11=29,(AW11-AV11)/AV11*100,(AW11-AV11)/AV11*3/4*100),2))</f>
        <v/>
      </c>
      <c r="AY11" s="125"/>
      <c r="AZ11" s="125"/>
      <c r="BA11" s="125"/>
      <c r="BB11" s="125"/>
      <c r="BC11" s="125"/>
      <c r="BD11" s="126"/>
      <c r="BE11" s="209">
        <f t="shared" ref="BE11:BE42" si="6">IF(V11&gt;0,IF(X11&gt;0,X11,(Y11-BK11)*V11*0.8/100),0)</f>
        <v>0</v>
      </c>
      <c r="BF11" s="209">
        <f>IF(BE11&gt;0,ROUNDDOWN(BE11/2,0),0)</f>
        <v>0</v>
      </c>
      <c r="BG11" s="52">
        <v>1</v>
      </c>
      <c r="BH11" s="52">
        <f>IF(F11="",0,IF(F9=F11,0,1))</f>
        <v>0</v>
      </c>
      <c r="BJ11" s="141"/>
      <c r="BK11" s="115">
        <f t="shared" ref="BK11:BK42" si="7">IF(BJ11=1,ROUNDDOWN(Y11*8/108,0),0)</f>
        <v>0</v>
      </c>
      <c r="BL11" s="115">
        <f t="shared" ref="BL11:BL28" si="8">IF(BJ11=1,ROUNDDOWN(BK11*BM11,0),0)</f>
        <v>0</v>
      </c>
      <c r="BM11" s="114" t="str">
        <f t="shared" ref="BM11:BM42" si="9">IF(BJ11&gt;0,Z11/(Y11-BK11),"")</f>
        <v/>
      </c>
    </row>
    <row r="12" spans="1:65" s="52" customFormat="1" ht="34.5" customHeight="1">
      <c r="A12" s="48" t="str">
        <f t="shared" si="3"/>
        <v/>
      </c>
      <c r="B12" s="88"/>
      <c r="C12" s="55"/>
      <c r="D12" s="55"/>
      <c r="E12" s="60" t="str">
        <f t="shared" ref="E12:E28" si="10">IF(F12="","",IF(F12&lt;&gt;F11,SUM(E11)+1,E11))</f>
        <v/>
      </c>
      <c r="F12" s="55"/>
      <c r="G12" s="56"/>
      <c r="H12" s="146" t="str">
        <f>IF(G12&gt;0,VLOOKUP(G12,'整理番号表（融資主体型補助事業）'!$B$6:$H$10,2,FALSE),"")</f>
        <v/>
      </c>
      <c r="I12" s="89"/>
      <c r="J12" s="56"/>
      <c r="K12" s="90" t="str">
        <f>IF(J12&gt;0,VLOOKUP(J12,'整理番号表（融資主体型補助事業）'!$B$15:$N$20,2,FALSE),"")</f>
        <v/>
      </c>
      <c r="L12" s="56"/>
      <c r="M12" s="60" t="str">
        <f>IF(L12&gt;0,VLOOKUP(L12,'整理番号表（融資主体型補助事業）'!$B$24:$F$50,2,FALSE),"")</f>
        <v/>
      </c>
      <c r="N12" s="56"/>
      <c r="O12" s="60" t="str">
        <f>IF(N12&gt;0,VLOOKUP(N12,'整理番号表（融資主体型補助事業）'!P$6:Q$37,2,FALSE),"")</f>
        <v/>
      </c>
      <c r="P12" s="155"/>
      <c r="Q12" s="55"/>
      <c r="R12" s="282"/>
      <c r="S12" s="282"/>
      <c r="T12" s="206"/>
      <c r="U12" s="195"/>
      <c r="V12" s="207">
        <f>IF(T12="",0,INDEX('整理番号表（融資主体型補助事業）'!$AB$6:$AQ$11,MATCH(T12,'整理番号表（融資主体型補助事業）'!$AA$6:$AA$11,0),MATCH(U12,'整理番号表（融資主体型補助事業）'!$AB$5:$AQ$5,0)))</f>
        <v>0</v>
      </c>
      <c r="W12" s="285"/>
      <c r="X12" s="200"/>
      <c r="Y12" s="210"/>
      <c r="Z12" s="218"/>
      <c r="AA12" s="213"/>
      <c r="AB12" s="214" t="str">
        <f t="shared" ref="AB12:AB28" si="11">IF(Y12&gt;0,Y12-Z12-AA12-AC12,"")</f>
        <v/>
      </c>
      <c r="AC12" s="214">
        <f t="shared" ref="AC12:AC28" si="12">SUM(AD12:AF12)</f>
        <v>0</v>
      </c>
      <c r="AD12" s="213"/>
      <c r="AE12" s="213"/>
      <c r="AF12" s="213"/>
      <c r="AG12" s="210"/>
      <c r="AH12" s="213">
        <f>IF(AK12&gt;1000000,MIN(6000000,AJ12,AK12*0.3),AI12)</f>
        <v>0</v>
      </c>
      <c r="AI12" s="221"/>
      <c r="AJ12" s="220"/>
      <c r="AK12" s="220"/>
      <c r="AL12" s="151" t="str">
        <f>IF(BJ12=1,"除税額"&amp;TEXT(BK12,"#,###")&amp;"円"&amp;"
うち国費"&amp;TEXT(BL12,"#,###")&amp;"円",IF(BJ12=2,"該当なし",IF(BJ12=3,"含税額",IF(BJ12="","",))))</f>
        <v/>
      </c>
      <c r="AM12" s="58">
        <v>2</v>
      </c>
      <c r="AN12" s="60" t="str">
        <f>IF(AM12&gt;0,VLOOKUP(AM12,'整理番号表（融資主体型補助事業）'!T$6:U$14,2,FALSE),"")</f>
        <v>農協連</v>
      </c>
      <c r="AO12" s="58">
        <v>2</v>
      </c>
      <c r="AP12" s="57" t="str">
        <f>IF(AO12&gt;0,VLOOKUP(AO12,'整理番号表（融資主体型補助事業）'!$T$18:$W$23,2,FALSE),"")</f>
        <v>青年等就農資金</v>
      </c>
      <c r="AQ12" s="61"/>
      <c r="AR12" s="154" t="str">
        <f t="shared" si="4"/>
        <v/>
      </c>
      <c r="AS12" s="161"/>
      <c r="AT12" s="164" t="s">
        <v>171</v>
      </c>
      <c r="AU12" s="92"/>
      <c r="AV12" s="109"/>
      <c r="AW12" s="124"/>
      <c r="AX12" s="127" t="str">
        <f t="shared" si="5"/>
        <v/>
      </c>
      <c r="AY12" s="92"/>
      <c r="AZ12" s="92"/>
      <c r="BA12" s="92"/>
      <c r="BB12" s="92"/>
      <c r="BC12" s="92"/>
      <c r="BD12" s="93"/>
      <c r="BE12" s="209">
        <f t="shared" si="6"/>
        <v>0</v>
      </c>
      <c r="BF12" s="209">
        <f t="shared" ref="BF12:BF28" si="13">IF(BE12&gt;0,ROUNDDOWN(BE12/2,0),0)</f>
        <v>0</v>
      </c>
      <c r="BG12" s="52">
        <f t="shared" ref="BG12:BG43" si="14">IF(F11=F12,0,1)</f>
        <v>0</v>
      </c>
      <c r="BH12" s="52">
        <f t="shared" ref="BH12:BH43" si="15">IF(F12="",0,IF(F11=F12,0,1))</f>
        <v>0</v>
      </c>
      <c r="BJ12" s="113"/>
      <c r="BK12" s="115">
        <f t="shared" si="7"/>
        <v>0</v>
      </c>
      <c r="BL12" s="115">
        <f t="shared" si="8"/>
        <v>0</v>
      </c>
      <c r="BM12" s="114" t="str">
        <f t="shared" si="9"/>
        <v/>
      </c>
    </row>
    <row r="13" spans="1:65" s="52" customFormat="1" ht="34.5" customHeight="1">
      <c r="A13" s="48" t="str">
        <f t="shared" si="3"/>
        <v/>
      </c>
      <c r="B13" s="88"/>
      <c r="C13" s="55"/>
      <c r="D13" s="55"/>
      <c r="E13" s="60" t="str">
        <f t="shared" si="10"/>
        <v/>
      </c>
      <c r="F13" s="55"/>
      <c r="G13" s="56"/>
      <c r="H13" s="147" t="str">
        <f>IF(G13&gt;0,VLOOKUP(G13,'整理番号表（融資主体型補助事業）'!$B$6:$H$10,2,FALSE),"")</f>
        <v/>
      </c>
      <c r="I13" s="89"/>
      <c r="J13" s="56"/>
      <c r="K13" s="90" t="str">
        <f>IF(J13&gt;0,VLOOKUP(J13,'整理番号表（融資主体型補助事業）'!$B$15:$N$20,2,FALSE),"")</f>
        <v/>
      </c>
      <c r="L13" s="56"/>
      <c r="M13" s="60" t="str">
        <f>IF(L13&gt;0,VLOOKUP(L13,'整理番号表（融資主体型補助事業）'!$B$24:$F$50,2,FALSE),"")</f>
        <v/>
      </c>
      <c r="N13" s="118"/>
      <c r="O13" s="60" t="str">
        <f>IF(N13&gt;0,VLOOKUP(N13,'整理番号表（融資主体型補助事業）'!P$6:Q$37,2,FALSE),"")</f>
        <v/>
      </c>
      <c r="P13" s="155"/>
      <c r="Q13" s="55"/>
      <c r="R13" s="282"/>
      <c r="S13" s="282"/>
      <c r="T13" s="206"/>
      <c r="U13" s="195"/>
      <c r="V13" s="207">
        <f>IF(T13="",0,INDEX('整理番号表（融資主体型補助事業）'!$AB$6:$AQ$11,MATCH(T13,'整理番号表（融資主体型補助事業）'!$AA$6:$AA$11,0),MATCH(U13,'整理番号表（融資主体型補助事業）'!$AB$5:$AQ$5,0)))</f>
        <v>0</v>
      </c>
      <c r="W13" s="285"/>
      <c r="X13" s="200"/>
      <c r="Y13" s="210"/>
      <c r="Z13" s="218"/>
      <c r="AA13" s="213"/>
      <c r="AB13" s="214" t="str">
        <f t="shared" si="11"/>
        <v/>
      </c>
      <c r="AC13" s="214">
        <f t="shared" si="12"/>
        <v>0</v>
      </c>
      <c r="AD13" s="213"/>
      <c r="AE13" s="213"/>
      <c r="AF13" s="213"/>
      <c r="AG13" s="219"/>
      <c r="AH13" s="213">
        <f t="shared" ref="AH13:AH28" si="16">IF(AK13&gt;1000000,MIN(6000000,AJ13,AK13*0.3),AI13)</f>
        <v>0</v>
      </c>
      <c r="AI13" s="221"/>
      <c r="AJ13" s="220"/>
      <c r="AK13" s="220"/>
      <c r="AL13" s="151" t="str">
        <f>IF(BJ13=1,"除税額"&amp;TEXT(BK13,"#,###")&amp;"円"&amp;"
うち国費"&amp;TEXT(BL13,"#,###")&amp;"円",IF(BJ13=2,"該当なし",IF(BJ13=3,"含税額",IF(BJ13="","",))))</f>
        <v/>
      </c>
      <c r="AM13" s="58">
        <v>3</v>
      </c>
      <c r="AN13" s="60" t="str">
        <f>IF(AM13&gt;0,VLOOKUP(AM13,'整理番号表（融資主体型補助事業）'!T$6:U$14,2,FALSE),"")</f>
        <v>農林中金</v>
      </c>
      <c r="AO13" s="58">
        <v>3</v>
      </c>
      <c r="AP13" s="57" t="str">
        <f>IF(AO13&gt;0,VLOOKUP(AO13,'整理番号表（融資主体型補助事業）'!$T$18:$W$23,2,FALSE),"")</f>
        <v>公庫資金（改良資金）</v>
      </c>
      <c r="AQ13" s="61"/>
      <c r="AR13" s="154" t="str">
        <f t="shared" si="4"/>
        <v/>
      </c>
      <c r="AS13" s="161"/>
      <c r="AT13" s="164"/>
      <c r="AU13" s="92"/>
      <c r="AV13" s="109"/>
      <c r="AW13" s="124"/>
      <c r="AX13" s="127" t="str">
        <f t="shared" si="5"/>
        <v/>
      </c>
      <c r="AY13" s="92"/>
      <c r="AZ13" s="92"/>
      <c r="BA13" s="92"/>
      <c r="BB13" s="92"/>
      <c r="BC13" s="92"/>
      <c r="BD13" s="93"/>
      <c r="BE13" s="209">
        <f t="shared" si="6"/>
        <v>0</v>
      </c>
      <c r="BF13" s="209">
        <f t="shared" si="13"/>
        <v>0</v>
      </c>
      <c r="BG13" s="52">
        <f t="shared" si="14"/>
        <v>0</v>
      </c>
      <c r="BH13" s="52">
        <f t="shared" si="15"/>
        <v>0</v>
      </c>
      <c r="BJ13" s="113"/>
      <c r="BK13" s="115">
        <f t="shared" si="7"/>
        <v>0</v>
      </c>
      <c r="BL13" s="115">
        <f t="shared" si="8"/>
        <v>0</v>
      </c>
      <c r="BM13" s="114" t="str">
        <f t="shared" si="9"/>
        <v/>
      </c>
    </row>
    <row r="14" spans="1:65" s="52" customFormat="1" ht="34.5" customHeight="1">
      <c r="A14" s="48" t="str">
        <f t="shared" si="3"/>
        <v/>
      </c>
      <c r="B14" s="88"/>
      <c r="C14" s="55"/>
      <c r="D14" s="55"/>
      <c r="E14" s="60" t="str">
        <f t="shared" si="10"/>
        <v/>
      </c>
      <c r="F14" s="55"/>
      <c r="G14" s="56"/>
      <c r="H14" s="147" t="str">
        <f>IF(G14&gt;0,VLOOKUP(G14,'整理番号表（融資主体型補助事業）'!$B$6:$H$10,2,FALSE),"")</f>
        <v/>
      </c>
      <c r="I14" s="89"/>
      <c r="J14" s="56"/>
      <c r="K14" s="90" t="str">
        <f>IF(J14&gt;0,VLOOKUP(J14,'整理番号表（融資主体型補助事業）'!$B$15:$N$20,2,FALSE),"")</f>
        <v/>
      </c>
      <c r="L14" s="56"/>
      <c r="M14" s="60" t="str">
        <f>IF(L14&gt;0,VLOOKUP(L14,'整理番号表（融資主体型補助事業）'!$B$24:$F$50,2,FALSE),"")</f>
        <v/>
      </c>
      <c r="N14" s="56"/>
      <c r="O14" s="60" t="str">
        <f>IF(N14&gt;0,VLOOKUP(N14,'整理番号表（融資主体型補助事業）'!P$6:Q$37,2,FALSE),"")</f>
        <v/>
      </c>
      <c r="P14" s="155"/>
      <c r="Q14" s="55"/>
      <c r="R14" s="282"/>
      <c r="S14" s="282"/>
      <c r="T14" s="206"/>
      <c r="U14" s="195"/>
      <c r="V14" s="207">
        <f>IF(T14="",0,INDEX('整理番号表（融資主体型補助事業）'!$AB$6:$AQ$11,MATCH(T14,'整理番号表（融資主体型補助事業）'!$AA$6:$AA$11,0),MATCH(U14,'整理番号表（融資主体型補助事業）'!$AB$5:$AQ$5,0)))</f>
        <v>0</v>
      </c>
      <c r="W14" s="285"/>
      <c r="X14" s="200"/>
      <c r="Y14" s="210"/>
      <c r="Z14" s="218"/>
      <c r="AA14" s="213"/>
      <c r="AB14" s="214" t="str">
        <f t="shared" si="11"/>
        <v/>
      </c>
      <c r="AC14" s="214">
        <f t="shared" si="12"/>
        <v>0</v>
      </c>
      <c r="AD14" s="213"/>
      <c r="AE14" s="213"/>
      <c r="AF14" s="213"/>
      <c r="AG14" s="219"/>
      <c r="AH14" s="213">
        <f t="shared" si="16"/>
        <v>0</v>
      </c>
      <c r="AI14" s="221"/>
      <c r="AJ14" s="220"/>
      <c r="AK14" s="220"/>
      <c r="AL14" s="151" t="str">
        <f>IF(BJ14=1,"除税額"&amp;TEXT(BK14,"#,###")&amp;"円"&amp;"
うち国費"&amp;TEXT(BL14,"#,###")&amp;"円",IF(BJ14=2,"該当なし",IF(BJ14=3,"含税額",IF(BJ14="","",))))</f>
        <v/>
      </c>
      <c r="AM14" s="58">
        <v>4</v>
      </c>
      <c r="AN14" s="60" t="str">
        <f>IF(AM14&gt;0,VLOOKUP(AM14,'整理番号表（融資主体型補助事業）'!T$6:U$14,2,FALSE),"")</f>
        <v>日本公庫</v>
      </c>
      <c r="AO14" s="58">
        <v>4</v>
      </c>
      <c r="AP14" s="57" t="str">
        <f>IF(AO14&gt;0,VLOOKUP(AO14,'整理番号表（融資主体型補助事業）'!$T$18:$W$23,2,FALSE),"")</f>
        <v>公庫資金（スーパーＬ）</v>
      </c>
      <c r="AQ14" s="61"/>
      <c r="AR14" s="154" t="str">
        <f t="shared" si="4"/>
        <v/>
      </c>
      <c r="AS14" s="161"/>
      <c r="AT14" s="164"/>
      <c r="AU14" s="92"/>
      <c r="AV14" s="109"/>
      <c r="AW14" s="124"/>
      <c r="AX14" s="127" t="str">
        <f t="shared" si="5"/>
        <v/>
      </c>
      <c r="AY14" s="92"/>
      <c r="AZ14" s="92"/>
      <c r="BA14" s="92"/>
      <c r="BB14" s="92"/>
      <c r="BC14" s="92"/>
      <c r="BD14" s="93"/>
      <c r="BE14" s="209">
        <f t="shared" si="6"/>
        <v>0</v>
      </c>
      <c r="BF14" s="209">
        <f t="shared" si="13"/>
        <v>0</v>
      </c>
      <c r="BG14" s="52">
        <f t="shared" si="14"/>
        <v>0</v>
      </c>
      <c r="BH14" s="52">
        <f t="shared" si="15"/>
        <v>0</v>
      </c>
      <c r="BJ14" s="113"/>
      <c r="BK14" s="115">
        <f t="shared" si="7"/>
        <v>0</v>
      </c>
      <c r="BL14" s="115">
        <f t="shared" si="8"/>
        <v>0</v>
      </c>
      <c r="BM14" s="114" t="str">
        <f t="shared" si="9"/>
        <v/>
      </c>
    </row>
    <row r="15" spans="1:65" s="52" customFormat="1" ht="34.5" customHeight="1">
      <c r="A15" s="48" t="str">
        <f t="shared" si="3"/>
        <v/>
      </c>
      <c r="B15" s="88"/>
      <c r="C15" s="55"/>
      <c r="D15" s="55"/>
      <c r="E15" s="60" t="str">
        <f t="shared" si="10"/>
        <v/>
      </c>
      <c r="F15" s="55"/>
      <c r="G15" s="56"/>
      <c r="H15" s="147" t="str">
        <f>IF(G15&gt;0,VLOOKUP(G15,'整理番号表（融資主体型補助事業）'!$B$6:$H$10,2,FALSE),"")</f>
        <v/>
      </c>
      <c r="I15" s="89"/>
      <c r="J15" s="56"/>
      <c r="K15" s="89" t="str">
        <f>IF(J15&gt;0,VLOOKUP(J15,'整理番号表（融資主体型補助事業）'!$B$15:$N$20,2,FALSE),"")</f>
        <v/>
      </c>
      <c r="L15" s="56"/>
      <c r="M15" s="60" t="str">
        <f>IF(L15&gt;0,VLOOKUP(L15,'整理番号表（融資主体型補助事業）'!$B$24:$F$50,2,FALSE),"")</f>
        <v/>
      </c>
      <c r="N15" s="118"/>
      <c r="O15" s="60" t="str">
        <f>IF(N15&gt;0,VLOOKUP(N15,'整理番号表（融資主体型補助事業）'!P$6:Q$37,2,FALSE),"")</f>
        <v/>
      </c>
      <c r="P15" s="155"/>
      <c r="Q15" s="55"/>
      <c r="R15" s="282"/>
      <c r="S15" s="282"/>
      <c r="T15" s="206"/>
      <c r="U15" s="195"/>
      <c r="V15" s="207">
        <f>IF(T15="",0,INDEX('整理番号表（融資主体型補助事業）'!$AB$6:$AQ$11,MATCH(T15,'整理番号表（融資主体型補助事業）'!$AA$6:$AA$11,0),MATCH(U15,'整理番号表（融資主体型補助事業）'!$AB$5:$AQ$5,0)))</f>
        <v>0</v>
      </c>
      <c r="W15" s="285"/>
      <c r="X15" s="200"/>
      <c r="Y15" s="210"/>
      <c r="Z15" s="218"/>
      <c r="AA15" s="213"/>
      <c r="AB15" s="214" t="str">
        <f t="shared" si="11"/>
        <v/>
      </c>
      <c r="AC15" s="214">
        <f t="shared" si="12"/>
        <v>0</v>
      </c>
      <c r="AD15" s="213"/>
      <c r="AE15" s="213"/>
      <c r="AF15" s="213"/>
      <c r="AG15" s="219"/>
      <c r="AH15" s="213">
        <f t="shared" si="16"/>
        <v>0</v>
      </c>
      <c r="AI15" s="221"/>
      <c r="AJ15" s="220"/>
      <c r="AK15" s="220"/>
      <c r="AL15" s="151" t="str">
        <f t="shared" ref="AL15:AL28" si="17">IF(BJ15=1,"除税額"&amp;TEXT(BK15,"#,###")&amp;"円"&amp;"
うち国費"&amp;TEXT(BL15,"#,###")&amp;"円",IF(BJ15=2,"該当なし",IF(BJ15=3,"含税額",IF(BJ15="","",))))</f>
        <v/>
      </c>
      <c r="AM15" s="58">
        <v>5</v>
      </c>
      <c r="AN15" s="60" t="str">
        <f>IF(AM15&gt;0,VLOOKUP(AM15,'整理番号表（融資主体型補助事業）'!T$6:U$14,2,FALSE),"")</f>
        <v>沖縄公庫</v>
      </c>
      <c r="AO15" s="58">
        <v>5</v>
      </c>
      <c r="AP15" s="57" t="str">
        <f>IF(AO15&gt;0,VLOOKUP(AO15,'整理番号表（融資主体型補助事業）'!T$18:U$23,2,FALSE),"")</f>
        <v>公庫資金（その他）</v>
      </c>
      <c r="AQ15" s="61"/>
      <c r="AR15" s="154" t="str">
        <f t="shared" si="4"/>
        <v/>
      </c>
      <c r="AS15" s="161"/>
      <c r="AT15" s="164"/>
      <c r="AU15" s="92"/>
      <c r="AV15" s="109"/>
      <c r="AW15" s="124"/>
      <c r="AX15" s="127" t="str">
        <f t="shared" si="5"/>
        <v/>
      </c>
      <c r="AY15" s="92"/>
      <c r="AZ15" s="92"/>
      <c r="BA15" s="92"/>
      <c r="BB15" s="92"/>
      <c r="BC15" s="92"/>
      <c r="BD15" s="93"/>
      <c r="BE15" s="209">
        <f t="shared" si="6"/>
        <v>0</v>
      </c>
      <c r="BF15" s="209">
        <f t="shared" si="13"/>
        <v>0</v>
      </c>
      <c r="BG15" s="52">
        <f t="shared" si="14"/>
        <v>0</v>
      </c>
      <c r="BH15" s="52">
        <f t="shared" si="15"/>
        <v>0</v>
      </c>
      <c r="BJ15" s="113"/>
      <c r="BK15" s="115">
        <f t="shared" si="7"/>
        <v>0</v>
      </c>
      <c r="BL15" s="115">
        <f t="shared" si="8"/>
        <v>0</v>
      </c>
      <c r="BM15" s="114" t="str">
        <f t="shared" si="9"/>
        <v/>
      </c>
    </row>
    <row r="16" spans="1:65" s="52" customFormat="1" ht="34.5" customHeight="1">
      <c r="A16" s="48" t="str">
        <f t="shared" si="3"/>
        <v/>
      </c>
      <c r="B16" s="88"/>
      <c r="C16" s="55"/>
      <c r="D16" s="55"/>
      <c r="E16" s="60" t="str">
        <f t="shared" si="10"/>
        <v/>
      </c>
      <c r="F16" s="55"/>
      <c r="G16" s="56"/>
      <c r="H16" s="146" t="str">
        <f>IF(G16&gt;0,VLOOKUP(G16,'整理番号表（融資主体型補助事業）'!$B$6:$H$10,2,FALSE),"")</f>
        <v/>
      </c>
      <c r="I16" s="89"/>
      <c r="J16" s="56"/>
      <c r="K16" s="90" t="str">
        <f>IF(J16&gt;0,VLOOKUP(J16,'整理番号表（融資主体型補助事業）'!$B$15:$N$20,2,FALSE),"")</f>
        <v/>
      </c>
      <c r="L16" s="56"/>
      <c r="M16" s="60" t="str">
        <f>IF(L16&gt;0,VLOOKUP(L16,'整理番号表（融資主体型補助事業）'!$B$24:$F$50,2,FALSE),"")</f>
        <v/>
      </c>
      <c r="N16" s="56"/>
      <c r="O16" s="60" t="str">
        <f>IF(N16&gt;0,VLOOKUP(N16,'整理番号表（融資主体型補助事業）'!P$6:Q$37,2,FALSE),"")</f>
        <v/>
      </c>
      <c r="P16" s="155"/>
      <c r="Q16" s="55"/>
      <c r="R16" s="282"/>
      <c r="S16" s="282"/>
      <c r="T16" s="206"/>
      <c r="U16" s="195"/>
      <c r="V16" s="207">
        <f>IF(T16="",0,INDEX('整理番号表（融資主体型補助事業）'!$AB$6:$AQ$11,MATCH(T16,'整理番号表（融資主体型補助事業）'!$AA$6:$AA$11,0),MATCH(U16,'整理番号表（融資主体型補助事業）'!$AB$5:$AQ$5,0)))</f>
        <v>0</v>
      </c>
      <c r="W16" s="285"/>
      <c r="X16" s="200"/>
      <c r="Y16" s="210"/>
      <c r="Z16" s="218"/>
      <c r="AA16" s="213"/>
      <c r="AB16" s="214" t="str">
        <f t="shared" si="11"/>
        <v/>
      </c>
      <c r="AC16" s="214">
        <f t="shared" si="12"/>
        <v>0</v>
      </c>
      <c r="AD16" s="213"/>
      <c r="AE16" s="213"/>
      <c r="AF16" s="213"/>
      <c r="AG16" s="219"/>
      <c r="AH16" s="213">
        <f t="shared" si="16"/>
        <v>0</v>
      </c>
      <c r="AI16" s="221"/>
      <c r="AJ16" s="220"/>
      <c r="AK16" s="220"/>
      <c r="AL16" s="151" t="str">
        <f t="shared" si="17"/>
        <v/>
      </c>
      <c r="AM16" s="58">
        <v>6</v>
      </c>
      <c r="AN16" s="60" t="str">
        <f>IF(AM16&gt;0,VLOOKUP(AM16,'整理番号表（融資主体型補助事業）'!T$6:U$14,2,FALSE),"")</f>
        <v>銀行</v>
      </c>
      <c r="AO16" s="58">
        <v>6</v>
      </c>
      <c r="AP16" s="57" t="str">
        <f>IF(AO16&gt;0,VLOOKUP(AO16,'整理番号表（融資主体型補助事業）'!T$18:U$23,2,FALSE),"")</f>
        <v>一般資金（プロパー資金）</v>
      </c>
      <c r="AQ16" s="61"/>
      <c r="AR16" s="154" t="str">
        <f t="shared" si="4"/>
        <v/>
      </c>
      <c r="AS16" s="161"/>
      <c r="AT16" s="164"/>
      <c r="AU16" s="92"/>
      <c r="AV16" s="109"/>
      <c r="AW16" s="124"/>
      <c r="AX16" s="127" t="str">
        <f t="shared" si="5"/>
        <v/>
      </c>
      <c r="AY16" s="92"/>
      <c r="AZ16" s="92"/>
      <c r="BA16" s="92"/>
      <c r="BB16" s="92"/>
      <c r="BC16" s="92"/>
      <c r="BD16" s="93"/>
      <c r="BE16" s="209">
        <f t="shared" si="6"/>
        <v>0</v>
      </c>
      <c r="BF16" s="209">
        <f t="shared" si="13"/>
        <v>0</v>
      </c>
      <c r="BG16" s="52">
        <f t="shared" si="14"/>
        <v>0</v>
      </c>
      <c r="BH16" s="52">
        <f t="shared" si="15"/>
        <v>0</v>
      </c>
      <c r="BJ16" s="113"/>
      <c r="BK16" s="115">
        <f t="shared" si="7"/>
        <v>0</v>
      </c>
      <c r="BL16" s="115">
        <f t="shared" si="8"/>
        <v>0</v>
      </c>
      <c r="BM16" s="114" t="str">
        <f t="shared" si="9"/>
        <v/>
      </c>
    </row>
    <row r="17" spans="1:65" s="52" customFormat="1" ht="34.5" customHeight="1">
      <c r="A17" s="48" t="str">
        <f t="shared" si="3"/>
        <v/>
      </c>
      <c r="B17" s="88"/>
      <c r="C17" s="55"/>
      <c r="D17" s="55"/>
      <c r="E17" s="60" t="str">
        <f t="shared" si="10"/>
        <v/>
      </c>
      <c r="F17" s="55"/>
      <c r="G17" s="56"/>
      <c r="H17" s="147" t="str">
        <f>IF(G17&gt;0,VLOOKUP(G17,'整理番号表（融資主体型補助事業）'!$B$6:$H$10,2,FALSE),"")</f>
        <v/>
      </c>
      <c r="I17" s="89"/>
      <c r="J17" s="56"/>
      <c r="K17" s="90" t="str">
        <f>IF(J17&gt;0,VLOOKUP(J17,'整理番号表（融資主体型補助事業）'!$B$15:$N$20,2,FALSE),"")</f>
        <v/>
      </c>
      <c r="L17" s="56"/>
      <c r="M17" s="60" t="str">
        <f>IF(L17&gt;0,VLOOKUP(L17,'整理番号表（融資主体型補助事業）'!$B$24:$F$50,2,FALSE),"")</f>
        <v/>
      </c>
      <c r="N17" s="118"/>
      <c r="O17" s="60" t="str">
        <f>IF(N17&gt;0,VLOOKUP(N17,'整理番号表（融資主体型補助事業）'!P$6:Q$37,2,FALSE),"")</f>
        <v/>
      </c>
      <c r="P17" s="155"/>
      <c r="Q17" s="55"/>
      <c r="R17" s="282"/>
      <c r="S17" s="282"/>
      <c r="T17" s="206"/>
      <c r="U17" s="195"/>
      <c r="V17" s="207">
        <f>IF(T17="",0,INDEX('整理番号表（融資主体型補助事業）'!$AB$6:$AQ$11,MATCH(T17,'整理番号表（融資主体型補助事業）'!$AA$6:$AA$11,0),MATCH(U17,'整理番号表（融資主体型補助事業）'!$AB$5:$AQ$5,0)))</f>
        <v>0</v>
      </c>
      <c r="W17" s="285"/>
      <c r="X17" s="200"/>
      <c r="Y17" s="210"/>
      <c r="Z17" s="218"/>
      <c r="AA17" s="213"/>
      <c r="AB17" s="214" t="str">
        <f t="shared" si="11"/>
        <v/>
      </c>
      <c r="AC17" s="214">
        <f t="shared" si="12"/>
        <v>0</v>
      </c>
      <c r="AD17" s="213"/>
      <c r="AE17" s="213"/>
      <c r="AF17" s="213"/>
      <c r="AG17" s="219"/>
      <c r="AH17" s="213">
        <f t="shared" si="16"/>
        <v>0</v>
      </c>
      <c r="AI17" s="221"/>
      <c r="AJ17" s="220"/>
      <c r="AK17" s="220"/>
      <c r="AL17" s="151" t="str">
        <f t="shared" si="17"/>
        <v/>
      </c>
      <c r="AM17" s="58">
        <v>7</v>
      </c>
      <c r="AN17" s="60" t="str">
        <f>IF(AM17&gt;0,VLOOKUP(AM17,'整理番号表（融資主体型補助事業）'!T$6:U$14,2,FALSE),"")</f>
        <v>信用金庫</v>
      </c>
      <c r="AO17" s="58"/>
      <c r="AP17" s="57" t="str">
        <f>IF(AO17&gt;0,VLOOKUP(AO17,'整理番号表（融資主体型補助事業）'!T$18:U$23,2,FALSE),"")</f>
        <v/>
      </c>
      <c r="AQ17" s="61"/>
      <c r="AR17" s="154" t="str">
        <f t="shared" si="4"/>
        <v/>
      </c>
      <c r="AS17" s="161"/>
      <c r="AT17" s="164"/>
      <c r="AU17" s="92"/>
      <c r="AV17" s="109"/>
      <c r="AW17" s="124"/>
      <c r="AX17" s="127" t="str">
        <f t="shared" si="5"/>
        <v/>
      </c>
      <c r="AY17" s="92"/>
      <c r="AZ17" s="92"/>
      <c r="BA17" s="92"/>
      <c r="BB17" s="92"/>
      <c r="BC17" s="92"/>
      <c r="BD17" s="93"/>
      <c r="BE17" s="209">
        <f t="shared" si="6"/>
        <v>0</v>
      </c>
      <c r="BF17" s="209">
        <f t="shared" si="13"/>
        <v>0</v>
      </c>
      <c r="BG17" s="52">
        <f t="shared" si="14"/>
        <v>0</v>
      </c>
      <c r="BH17" s="52">
        <f t="shared" si="15"/>
        <v>0</v>
      </c>
      <c r="BJ17" s="113"/>
      <c r="BK17" s="115">
        <f t="shared" si="7"/>
        <v>0</v>
      </c>
      <c r="BL17" s="115">
        <f t="shared" si="8"/>
        <v>0</v>
      </c>
      <c r="BM17" s="114" t="str">
        <f t="shared" si="9"/>
        <v/>
      </c>
    </row>
    <row r="18" spans="1:65" s="52" customFormat="1" ht="34.5" customHeight="1">
      <c r="A18" s="48" t="str">
        <f t="shared" si="3"/>
        <v/>
      </c>
      <c r="B18" s="88"/>
      <c r="C18" s="55"/>
      <c r="D18" s="55"/>
      <c r="E18" s="60" t="str">
        <f t="shared" si="10"/>
        <v/>
      </c>
      <c r="F18" s="55"/>
      <c r="G18" s="56"/>
      <c r="H18" s="147" t="str">
        <f>IF(G18&gt;0,VLOOKUP(G18,'整理番号表（融資主体型補助事業）'!$B$6:$H$10,2,FALSE),"")</f>
        <v/>
      </c>
      <c r="I18" s="89"/>
      <c r="J18" s="56"/>
      <c r="K18" s="89" t="str">
        <f>IF(J18&gt;0,VLOOKUP(J18,'整理番号表（融資主体型補助事業）'!$B$15:$N$20,2,FALSE),"")</f>
        <v/>
      </c>
      <c r="L18" s="56"/>
      <c r="M18" s="60" t="str">
        <f>IF(L18&gt;0,VLOOKUP(L18,'整理番号表（融資主体型補助事業）'!$B$24:$F$50,2,FALSE),"")</f>
        <v/>
      </c>
      <c r="N18" s="56"/>
      <c r="O18" s="60" t="str">
        <f>IF(N18&gt;0,VLOOKUP(N18,'整理番号表（融資主体型補助事業）'!P$6:Q$37,2,FALSE),"")</f>
        <v/>
      </c>
      <c r="P18" s="155"/>
      <c r="Q18" s="55"/>
      <c r="R18" s="282"/>
      <c r="S18" s="282"/>
      <c r="T18" s="206"/>
      <c r="U18" s="195"/>
      <c r="V18" s="207">
        <f>IF(T18="",0,INDEX('整理番号表（融資主体型補助事業）'!$AB$6:$AQ$11,MATCH(T18,'整理番号表（融資主体型補助事業）'!$AA$6:$AA$11,0),MATCH(U18,'整理番号表（融資主体型補助事業）'!$AB$5:$AQ$5,0)))</f>
        <v>0</v>
      </c>
      <c r="W18" s="285"/>
      <c r="X18" s="200"/>
      <c r="Y18" s="210"/>
      <c r="Z18" s="218"/>
      <c r="AA18" s="213"/>
      <c r="AB18" s="214" t="str">
        <f t="shared" si="11"/>
        <v/>
      </c>
      <c r="AC18" s="214">
        <f t="shared" si="12"/>
        <v>0</v>
      </c>
      <c r="AD18" s="213"/>
      <c r="AE18" s="213"/>
      <c r="AF18" s="213"/>
      <c r="AG18" s="219"/>
      <c r="AH18" s="213">
        <f t="shared" si="16"/>
        <v>0</v>
      </c>
      <c r="AI18" s="221"/>
      <c r="AJ18" s="220"/>
      <c r="AK18" s="220"/>
      <c r="AL18" s="151" t="str">
        <f t="shared" si="17"/>
        <v/>
      </c>
      <c r="AM18" s="58">
        <v>8</v>
      </c>
      <c r="AN18" s="60" t="str">
        <f>IF(AM18&gt;0,VLOOKUP(AM18,'整理番号表（融資主体型補助事業）'!T$6:U$14,2,FALSE),"")</f>
        <v>信用組合</v>
      </c>
      <c r="AO18" s="58"/>
      <c r="AP18" s="57" t="str">
        <f>IF(AO18&gt;0,VLOOKUP(AO18,'整理番号表（融資主体型補助事業）'!T$18:U$23,2,FALSE),"")</f>
        <v/>
      </c>
      <c r="AQ18" s="61"/>
      <c r="AR18" s="154" t="str">
        <f t="shared" si="4"/>
        <v/>
      </c>
      <c r="AS18" s="161"/>
      <c r="AT18" s="164"/>
      <c r="AU18" s="92"/>
      <c r="AV18" s="109"/>
      <c r="AW18" s="124"/>
      <c r="AX18" s="127" t="str">
        <f t="shared" si="5"/>
        <v/>
      </c>
      <c r="AY18" s="92"/>
      <c r="AZ18" s="92"/>
      <c r="BA18" s="92"/>
      <c r="BB18" s="92"/>
      <c r="BC18" s="92"/>
      <c r="BD18" s="93"/>
      <c r="BE18" s="209">
        <f t="shared" si="6"/>
        <v>0</v>
      </c>
      <c r="BF18" s="209">
        <f t="shared" si="13"/>
        <v>0</v>
      </c>
      <c r="BG18" s="52">
        <f t="shared" si="14"/>
        <v>0</v>
      </c>
      <c r="BH18" s="52">
        <f t="shared" si="15"/>
        <v>0</v>
      </c>
      <c r="BJ18" s="113"/>
      <c r="BK18" s="115">
        <f t="shared" si="7"/>
        <v>0</v>
      </c>
      <c r="BL18" s="115">
        <f t="shared" si="8"/>
        <v>0</v>
      </c>
      <c r="BM18" s="114" t="str">
        <f t="shared" si="9"/>
        <v/>
      </c>
    </row>
    <row r="19" spans="1:65" s="52" customFormat="1" ht="34.5" customHeight="1">
      <c r="A19" s="48" t="str">
        <f t="shared" si="3"/>
        <v/>
      </c>
      <c r="B19" s="88"/>
      <c r="C19" s="55"/>
      <c r="D19" s="55"/>
      <c r="E19" s="60" t="str">
        <f t="shared" si="10"/>
        <v/>
      </c>
      <c r="F19" s="55"/>
      <c r="G19" s="56"/>
      <c r="H19" s="147" t="str">
        <f>IF(G19&gt;0,VLOOKUP(G19,'整理番号表（融資主体型補助事業）'!$B$6:$H$10,2,FALSE),"")</f>
        <v/>
      </c>
      <c r="I19" s="89"/>
      <c r="J19" s="56"/>
      <c r="K19" s="90" t="str">
        <f>IF(J19&gt;0,VLOOKUP(J19,'整理番号表（融資主体型補助事業）'!$B$15:$N$20,2,FALSE),"")</f>
        <v/>
      </c>
      <c r="L19" s="56"/>
      <c r="M19" s="60" t="str">
        <f>IF(L19&gt;0,VLOOKUP(L19,'整理番号表（融資主体型補助事業）'!$B$24:$F$50,2,FALSE),"")</f>
        <v/>
      </c>
      <c r="N19" s="118"/>
      <c r="O19" s="60" t="str">
        <f>IF(N19&gt;0,VLOOKUP(N19,'整理番号表（融資主体型補助事業）'!P$6:Q$37,2,FALSE),"")</f>
        <v/>
      </c>
      <c r="P19" s="155"/>
      <c r="Q19" s="55"/>
      <c r="R19" s="282"/>
      <c r="S19" s="282"/>
      <c r="T19" s="206"/>
      <c r="U19" s="195"/>
      <c r="V19" s="207">
        <f>IF(T19="",0,INDEX('整理番号表（融資主体型補助事業）'!$AB$6:$AQ$11,MATCH(T19,'整理番号表（融資主体型補助事業）'!$AA$6:$AA$11,0),MATCH(U19,'整理番号表（融資主体型補助事業）'!$AB$5:$AQ$5,0)))</f>
        <v>0</v>
      </c>
      <c r="W19" s="285"/>
      <c r="X19" s="200"/>
      <c r="Y19" s="210"/>
      <c r="Z19" s="218"/>
      <c r="AA19" s="213"/>
      <c r="AB19" s="214" t="str">
        <f t="shared" si="11"/>
        <v/>
      </c>
      <c r="AC19" s="214">
        <f t="shared" si="12"/>
        <v>0</v>
      </c>
      <c r="AD19" s="213"/>
      <c r="AE19" s="213"/>
      <c r="AF19" s="213"/>
      <c r="AG19" s="219"/>
      <c r="AH19" s="213">
        <f t="shared" si="16"/>
        <v>0</v>
      </c>
      <c r="AI19" s="221"/>
      <c r="AJ19" s="220"/>
      <c r="AK19" s="220"/>
      <c r="AL19" s="151" t="str">
        <f t="shared" si="17"/>
        <v/>
      </c>
      <c r="AM19" s="58">
        <v>9</v>
      </c>
      <c r="AN19" s="60" t="str">
        <f>IF(AM19&gt;0,VLOOKUP(AM19,'整理番号表（融資主体型補助事業）'!T$6:U$14,2,FALSE),"")</f>
        <v>都道府県</v>
      </c>
      <c r="AO19" s="58"/>
      <c r="AP19" s="59" t="str">
        <f>IF(AO19&gt;0,VLOOKUP(AO19,'整理番号表（融資主体型補助事業）'!T$18:U$23,2,FALSE),"")</f>
        <v/>
      </c>
      <c r="AQ19" s="61"/>
      <c r="AR19" s="154" t="str">
        <f t="shared" si="4"/>
        <v/>
      </c>
      <c r="AS19" s="161"/>
      <c r="AT19" s="164"/>
      <c r="AU19" s="92"/>
      <c r="AV19" s="109"/>
      <c r="AW19" s="109"/>
      <c r="AX19" s="127" t="str">
        <f t="shared" si="5"/>
        <v/>
      </c>
      <c r="AY19" s="92"/>
      <c r="AZ19" s="92"/>
      <c r="BA19" s="92"/>
      <c r="BB19" s="92"/>
      <c r="BC19" s="92"/>
      <c r="BD19" s="93"/>
      <c r="BE19" s="209">
        <f t="shared" si="6"/>
        <v>0</v>
      </c>
      <c r="BF19" s="209">
        <f t="shared" si="13"/>
        <v>0</v>
      </c>
      <c r="BG19" s="52">
        <f t="shared" si="14"/>
        <v>0</v>
      </c>
      <c r="BH19" s="52">
        <f t="shared" si="15"/>
        <v>0</v>
      </c>
      <c r="BJ19" s="113"/>
      <c r="BK19" s="115">
        <f t="shared" si="7"/>
        <v>0</v>
      </c>
      <c r="BL19" s="115">
        <f t="shared" si="8"/>
        <v>0</v>
      </c>
      <c r="BM19" s="114" t="str">
        <f t="shared" si="9"/>
        <v/>
      </c>
    </row>
    <row r="20" spans="1:65" s="52" customFormat="1" ht="34.5" customHeight="1">
      <c r="A20" s="48" t="str">
        <f t="shared" si="3"/>
        <v/>
      </c>
      <c r="B20" s="88"/>
      <c r="C20" s="55"/>
      <c r="D20" s="55"/>
      <c r="E20" s="60" t="str">
        <f t="shared" si="10"/>
        <v/>
      </c>
      <c r="F20" s="55"/>
      <c r="G20" s="56"/>
      <c r="H20" s="146" t="str">
        <f>IF(G20&gt;0,VLOOKUP(G20,'整理番号表（融資主体型補助事業）'!$B$6:$H$10,2,FALSE),"")</f>
        <v/>
      </c>
      <c r="I20" s="89"/>
      <c r="J20" s="56"/>
      <c r="K20" s="89" t="str">
        <f>IF(J20&gt;0,VLOOKUP(J20,'整理番号表（融資主体型補助事業）'!$B$15:$N$20,2,FALSE),"")</f>
        <v/>
      </c>
      <c r="L20" s="56"/>
      <c r="M20" s="60" t="str">
        <f>IF(L20&gt;0,VLOOKUP(L20,'整理番号表（融資主体型補助事業）'!$B$24:$F$50,2,FALSE),"")</f>
        <v/>
      </c>
      <c r="N20" s="56"/>
      <c r="O20" s="60" t="str">
        <f>IF(N20&gt;0,VLOOKUP(N20,'整理番号表（融資主体型補助事業）'!P$6:Q$37,2,FALSE),"")</f>
        <v/>
      </c>
      <c r="P20" s="155"/>
      <c r="Q20" s="55"/>
      <c r="R20" s="282"/>
      <c r="S20" s="282"/>
      <c r="T20" s="206"/>
      <c r="U20" s="195"/>
      <c r="V20" s="207">
        <f>IF(T20="",0,INDEX('整理番号表（融資主体型補助事業）'!$AB$6:$AQ$11,MATCH(T20,'整理番号表（融資主体型補助事業）'!$AA$6:$AA$11,0),MATCH(U20,'整理番号表（融資主体型補助事業）'!$AB$5:$AQ$5,0)))</f>
        <v>0</v>
      </c>
      <c r="W20" s="285"/>
      <c r="X20" s="200"/>
      <c r="Y20" s="210"/>
      <c r="Z20" s="218"/>
      <c r="AA20" s="213"/>
      <c r="AB20" s="214" t="str">
        <f t="shared" si="11"/>
        <v/>
      </c>
      <c r="AC20" s="214">
        <f t="shared" si="12"/>
        <v>0</v>
      </c>
      <c r="AD20" s="213"/>
      <c r="AE20" s="213"/>
      <c r="AF20" s="213"/>
      <c r="AG20" s="219"/>
      <c r="AH20" s="213">
        <f t="shared" si="16"/>
        <v>0</v>
      </c>
      <c r="AI20" s="221"/>
      <c r="AJ20" s="220"/>
      <c r="AK20" s="220"/>
      <c r="AL20" s="151" t="str">
        <f t="shared" si="17"/>
        <v/>
      </c>
      <c r="AM20" s="58"/>
      <c r="AN20" s="60" t="str">
        <f>IF(AM20&gt;0,VLOOKUP(AM20,'整理番号表（融資主体型補助事業）'!T$6:U$14,2,FALSE),"")</f>
        <v/>
      </c>
      <c r="AO20" s="58"/>
      <c r="AP20" s="59" t="str">
        <f>IF(AO20&gt;0,VLOOKUP(AO20,'整理番号表（融資主体型補助事業）'!T$18:U$23,2,FALSE),"")</f>
        <v/>
      </c>
      <c r="AQ20" s="61"/>
      <c r="AR20" s="154" t="str">
        <f t="shared" si="4"/>
        <v/>
      </c>
      <c r="AS20" s="161"/>
      <c r="AT20" s="164"/>
      <c r="AU20" s="92"/>
      <c r="AV20" s="109"/>
      <c r="AW20" s="109"/>
      <c r="AX20" s="127" t="str">
        <f t="shared" si="5"/>
        <v/>
      </c>
      <c r="AY20" s="92"/>
      <c r="AZ20" s="92"/>
      <c r="BA20" s="92"/>
      <c r="BB20" s="92"/>
      <c r="BC20" s="92"/>
      <c r="BD20" s="93"/>
      <c r="BE20" s="209">
        <f t="shared" si="6"/>
        <v>0</v>
      </c>
      <c r="BF20" s="209">
        <f t="shared" si="13"/>
        <v>0</v>
      </c>
      <c r="BG20" s="52">
        <f t="shared" si="14"/>
        <v>0</v>
      </c>
      <c r="BH20" s="52">
        <f t="shared" si="15"/>
        <v>0</v>
      </c>
      <c r="BJ20" s="113"/>
      <c r="BK20" s="115">
        <f t="shared" si="7"/>
        <v>0</v>
      </c>
      <c r="BL20" s="115">
        <f t="shared" si="8"/>
        <v>0</v>
      </c>
      <c r="BM20" s="114" t="str">
        <f t="shared" si="9"/>
        <v/>
      </c>
    </row>
    <row r="21" spans="1:65" s="52" customFormat="1" ht="34.5" customHeight="1">
      <c r="A21" s="48" t="str">
        <f t="shared" si="3"/>
        <v/>
      </c>
      <c r="B21" s="88"/>
      <c r="C21" s="55"/>
      <c r="D21" s="55"/>
      <c r="E21" s="60" t="str">
        <f t="shared" si="10"/>
        <v/>
      </c>
      <c r="F21" s="55"/>
      <c r="G21" s="56"/>
      <c r="H21" s="146" t="str">
        <f>IF(G21&gt;0,VLOOKUP(G21,'整理番号表（融資主体型補助事業）'!$B$6:$H$10,2,FALSE),"")</f>
        <v/>
      </c>
      <c r="I21" s="89"/>
      <c r="J21" s="56"/>
      <c r="K21" s="89" t="str">
        <f>IF(J21&gt;0,VLOOKUP(J21,'整理番号表（融資主体型補助事業）'!$B$15:$N$20,2,FALSE),"")</f>
        <v/>
      </c>
      <c r="L21" s="56"/>
      <c r="M21" s="60" t="str">
        <f>IF(L21&gt;0,VLOOKUP(L21,'整理番号表（融資主体型補助事業）'!$B$24:$F$50,2,FALSE),"")</f>
        <v/>
      </c>
      <c r="N21" s="118"/>
      <c r="O21" s="60" t="str">
        <f>IF(N21&gt;0,VLOOKUP(N21,'整理番号表（融資主体型補助事業）'!P$6:Q$37,2,FALSE),"")</f>
        <v/>
      </c>
      <c r="P21" s="155"/>
      <c r="Q21" s="55"/>
      <c r="R21" s="282"/>
      <c r="S21" s="282"/>
      <c r="T21" s="206"/>
      <c r="U21" s="195"/>
      <c r="V21" s="207">
        <f>IF(T21="",0,INDEX('整理番号表（融資主体型補助事業）'!$AB$6:$AQ$11,MATCH(T21,'整理番号表（融資主体型補助事業）'!$AA$6:$AA$11,0),MATCH(U21,'整理番号表（融資主体型補助事業）'!$AB$5:$AQ$5,0)))</f>
        <v>0</v>
      </c>
      <c r="W21" s="285"/>
      <c r="X21" s="200"/>
      <c r="Y21" s="210"/>
      <c r="Z21" s="218"/>
      <c r="AA21" s="213"/>
      <c r="AB21" s="214" t="str">
        <f t="shared" si="11"/>
        <v/>
      </c>
      <c r="AC21" s="214">
        <f t="shared" si="12"/>
        <v>0</v>
      </c>
      <c r="AD21" s="213"/>
      <c r="AE21" s="213"/>
      <c r="AF21" s="213"/>
      <c r="AG21" s="219"/>
      <c r="AH21" s="213">
        <f t="shared" si="16"/>
        <v>0</v>
      </c>
      <c r="AI21" s="221"/>
      <c r="AJ21" s="220"/>
      <c r="AK21" s="220"/>
      <c r="AL21" s="151" t="str">
        <f t="shared" si="17"/>
        <v/>
      </c>
      <c r="AM21" s="58"/>
      <c r="AN21" s="60" t="str">
        <f>IF(AM21&gt;0,VLOOKUP(AM21,'整理番号表（融資主体型補助事業）'!T$6:U$14,2,FALSE),"")</f>
        <v/>
      </c>
      <c r="AO21" s="58"/>
      <c r="AP21" s="59" t="str">
        <f>IF(AO21&gt;0,VLOOKUP(AO21,'整理番号表（融資主体型補助事業）'!T$18:U$23,2,FALSE),"")</f>
        <v/>
      </c>
      <c r="AQ21" s="61"/>
      <c r="AR21" s="154" t="str">
        <f t="shared" si="4"/>
        <v/>
      </c>
      <c r="AS21" s="161"/>
      <c r="AT21" s="164"/>
      <c r="AU21" s="92"/>
      <c r="AV21" s="109"/>
      <c r="AW21" s="109"/>
      <c r="AX21" s="127" t="str">
        <f t="shared" si="5"/>
        <v/>
      </c>
      <c r="AY21" s="92"/>
      <c r="AZ21" s="92"/>
      <c r="BA21" s="92"/>
      <c r="BB21" s="92"/>
      <c r="BC21" s="92"/>
      <c r="BD21" s="93"/>
      <c r="BE21" s="209">
        <f t="shared" si="6"/>
        <v>0</v>
      </c>
      <c r="BF21" s="209">
        <f t="shared" si="13"/>
        <v>0</v>
      </c>
      <c r="BG21" s="52">
        <f t="shared" si="14"/>
        <v>0</v>
      </c>
      <c r="BH21" s="52">
        <f t="shared" si="15"/>
        <v>0</v>
      </c>
      <c r="BJ21" s="113"/>
      <c r="BK21" s="115">
        <f t="shared" si="7"/>
        <v>0</v>
      </c>
      <c r="BL21" s="115">
        <f t="shared" si="8"/>
        <v>0</v>
      </c>
      <c r="BM21" s="114" t="str">
        <f t="shared" si="9"/>
        <v/>
      </c>
    </row>
    <row r="22" spans="1:65" s="52" customFormat="1" ht="34.5" customHeight="1">
      <c r="A22" s="48" t="str">
        <f t="shared" si="3"/>
        <v/>
      </c>
      <c r="B22" s="88"/>
      <c r="C22" s="55"/>
      <c r="D22" s="55"/>
      <c r="E22" s="60" t="str">
        <f t="shared" si="10"/>
        <v/>
      </c>
      <c r="F22" s="55"/>
      <c r="G22" s="56"/>
      <c r="H22" s="147" t="str">
        <f>IF(G22&gt;0,VLOOKUP(G22,'整理番号表（融資主体型補助事業）'!$B$6:$H$10,2,FALSE),"")</f>
        <v/>
      </c>
      <c r="I22" s="89"/>
      <c r="J22" s="56"/>
      <c r="K22" s="90" t="str">
        <f>IF(J22&gt;0,VLOOKUP(J22,'整理番号表（融資主体型補助事業）'!$B$15:$N$20,2,FALSE),"")</f>
        <v/>
      </c>
      <c r="L22" s="56"/>
      <c r="M22" s="60" t="str">
        <f>IF(L22&gt;0,VLOOKUP(L22,'整理番号表（融資主体型補助事業）'!$B$24:$F$50,2,FALSE),"")</f>
        <v/>
      </c>
      <c r="N22" s="56"/>
      <c r="O22" s="60" t="str">
        <f>IF(N22&gt;0,VLOOKUP(N22,'整理番号表（融資主体型補助事業）'!P$6:Q$37,2,FALSE),"")</f>
        <v/>
      </c>
      <c r="P22" s="155"/>
      <c r="Q22" s="55"/>
      <c r="R22" s="282"/>
      <c r="S22" s="282"/>
      <c r="T22" s="206"/>
      <c r="U22" s="195"/>
      <c r="V22" s="207">
        <f>IF(T22="",0,INDEX('整理番号表（融資主体型補助事業）'!$AB$6:$AQ$11,MATCH(T22,'整理番号表（融資主体型補助事業）'!$AA$6:$AA$11,0),MATCH(U22,'整理番号表（融資主体型補助事業）'!$AB$5:$AQ$5,0)))</f>
        <v>0</v>
      </c>
      <c r="W22" s="285"/>
      <c r="X22" s="200"/>
      <c r="Y22" s="210"/>
      <c r="Z22" s="218"/>
      <c r="AA22" s="213"/>
      <c r="AB22" s="214" t="str">
        <f t="shared" si="11"/>
        <v/>
      </c>
      <c r="AC22" s="214">
        <f t="shared" si="12"/>
        <v>0</v>
      </c>
      <c r="AD22" s="213"/>
      <c r="AE22" s="213"/>
      <c r="AF22" s="213"/>
      <c r="AG22" s="219"/>
      <c r="AH22" s="213">
        <f t="shared" si="16"/>
        <v>0</v>
      </c>
      <c r="AI22" s="221"/>
      <c r="AJ22" s="220"/>
      <c r="AK22" s="220"/>
      <c r="AL22" s="151" t="str">
        <f t="shared" si="17"/>
        <v/>
      </c>
      <c r="AM22" s="58"/>
      <c r="AN22" s="60" t="str">
        <f>IF(AM22&gt;0,VLOOKUP(AM22,'整理番号表（融資主体型補助事業）'!T$6:U$14,2,FALSE),"")</f>
        <v/>
      </c>
      <c r="AO22" s="58"/>
      <c r="AP22" s="59" t="str">
        <f>IF(AO22&gt;0,VLOOKUP(AO22,'整理番号表（融資主体型補助事業）'!T$18:U$23,2,FALSE),"")</f>
        <v/>
      </c>
      <c r="AQ22" s="61"/>
      <c r="AR22" s="154" t="str">
        <f t="shared" si="4"/>
        <v/>
      </c>
      <c r="AS22" s="161"/>
      <c r="AT22" s="164"/>
      <c r="AU22" s="92"/>
      <c r="AV22" s="109"/>
      <c r="AW22" s="109"/>
      <c r="AX22" s="127" t="str">
        <f t="shared" si="5"/>
        <v/>
      </c>
      <c r="AY22" s="92"/>
      <c r="AZ22" s="92"/>
      <c r="BA22" s="92"/>
      <c r="BB22" s="92"/>
      <c r="BC22" s="92"/>
      <c r="BD22" s="93"/>
      <c r="BE22" s="209">
        <f t="shared" si="6"/>
        <v>0</v>
      </c>
      <c r="BF22" s="209">
        <f t="shared" si="13"/>
        <v>0</v>
      </c>
      <c r="BG22" s="52">
        <f t="shared" si="14"/>
        <v>0</v>
      </c>
      <c r="BH22" s="52">
        <f t="shared" si="15"/>
        <v>0</v>
      </c>
      <c r="BJ22" s="113"/>
      <c r="BK22" s="115">
        <f t="shared" si="7"/>
        <v>0</v>
      </c>
      <c r="BL22" s="115">
        <f t="shared" si="8"/>
        <v>0</v>
      </c>
      <c r="BM22" s="114" t="str">
        <f t="shared" si="9"/>
        <v/>
      </c>
    </row>
    <row r="23" spans="1:65" s="52" customFormat="1" ht="34.5" customHeight="1">
      <c r="A23" s="48" t="str">
        <f t="shared" si="3"/>
        <v/>
      </c>
      <c r="B23" s="88"/>
      <c r="C23" s="55"/>
      <c r="D23" s="55"/>
      <c r="E23" s="60" t="str">
        <f t="shared" si="10"/>
        <v/>
      </c>
      <c r="F23" s="55"/>
      <c r="G23" s="56"/>
      <c r="H23" s="147" t="str">
        <f>IF(G23&gt;0,VLOOKUP(G23,'整理番号表（融資主体型補助事業）'!$B$6:$H$10,2,FALSE),"")</f>
        <v/>
      </c>
      <c r="I23" s="89"/>
      <c r="J23" s="56"/>
      <c r="K23" s="90" t="str">
        <f>IF(J23&gt;0,VLOOKUP(J23,'整理番号表（融資主体型補助事業）'!$B$15:$N$20,2,FALSE),"")</f>
        <v/>
      </c>
      <c r="L23" s="56"/>
      <c r="M23" s="60" t="str">
        <f>IF(L23&gt;0,VLOOKUP(L23,'整理番号表（融資主体型補助事業）'!$B$24:$F$50,2,FALSE),"")</f>
        <v/>
      </c>
      <c r="N23" s="118"/>
      <c r="O23" s="60" t="str">
        <f>IF(N23&gt;0,VLOOKUP(N23,'整理番号表（融資主体型補助事業）'!P$6:Q$37,2,FALSE),"")</f>
        <v/>
      </c>
      <c r="P23" s="155"/>
      <c r="Q23" s="55"/>
      <c r="R23" s="282"/>
      <c r="S23" s="282"/>
      <c r="T23" s="206"/>
      <c r="U23" s="195"/>
      <c r="V23" s="207">
        <f>IF(T23="",0,INDEX('整理番号表（融資主体型補助事業）'!$AB$6:$AQ$11,MATCH(T23,'整理番号表（融資主体型補助事業）'!$AA$6:$AA$11,0),MATCH(U23,'整理番号表（融資主体型補助事業）'!$AB$5:$AQ$5,0)))</f>
        <v>0</v>
      </c>
      <c r="W23" s="285"/>
      <c r="X23" s="200"/>
      <c r="Y23" s="210"/>
      <c r="Z23" s="218"/>
      <c r="AA23" s="213"/>
      <c r="AB23" s="214" t="str">
        <f t="shared" si="11"/>
        <v/>
      </c>
      <c r="AC23" s="214">
        <f t="shared" si="12"/>
        <v>0</v>
      </c>
      <c r="AD23" s="213"/>
      <c r="AE23" s="213"/>
      <c r="AF23" s="213"/>
      <c r="AG23" s="219"/>
      <c r="AH23" s="213">
        <f t="shared" si="16"/>
        <v>0</v>
      </c>
      <c r="AI23" s="221"/>
      <c r="AJ23" s="220"/>
      <c r="AK23" s="220"/>
      <c r="AL23" s="151" t="str">
        <f t="shared" si="17"/>
        <v/>
      </c>
      <c r="AM23" s="58"/>
      <c r="AN23" s="60" t="str">
        <f>IF(AM23&gt;0,VLOOKUP(AM23,'整理番号表（融資主体型補助事業）'!T$6:U$14,2,FALSE),"")</f>
        <v/>
      </c>
      <c r="AO23" s="58"/>
      <c r="AP23" s="59" t="str">
        <f>IF(AO23&gt;0,VLOOKUP(AO23,'整理番号表（融資主体型補助事業）'!T$18:U$23,2,FALSE),"")</f>
        <v/>
      </c>
      <c r="AQ23" s="61"/>
      <c r="AR23" s="154" t="str">
        <f t="shared" si="4"/>
        <v/>
      </c>
      <c r="AS23" s="161"/>
      <c r="AT23" s="164"/>
      <c r="AU23" s="92"/>
      <c r="AV23" s="109"/>
      <c r="AW23" s="109"/>
      <c r="AX23" s="127" t="str">
        <f t="shared" si="5"/>
        <v/>
      </c>
      <c r="AY23" s="92"/>
      <c r="AZ23" s="92"/>
      <c r="BA23" s="92"/>
      <c r="BB23" s="92"/>
      <c r="BC23" s="92"/>
      <c r="BD23" s="93"/>
      <c r="BE23" s="209">
        <f t="shared" si="6"/>
        <v>0</v>
      </c>
      <c r="BF23" s="209">
        <f t="shared" si="13"/>
        <v>0</v>
      </c>
      <c r="BG23" s="52">
        <f t="shared" si="14"/>
        <v>0</v>
      </c>
      <c r="BH23" s="52">
        <f t="shared" si="15"/>
        <v>0</v>
      </c>
      <c r="BJ23" s="113"/>
      <c r="BK23" s="115">
        <f t="shared" si="7"/>
        <v>0</v>
      </c>
      <c r="BL23" s="115">
        <f t="shared" si="8"/>
        <v>0</v>
      </c>
      <c r="BM23" s="114" t="str">
        <f t="shared" si="9"/>
        <v/>
      </c>
    </row>
    <row r="24" spans="1:65" s="52" customFormat="1" ht="34.5" customHeight="1">
      <c r="A24" s="48" t="str">
        <f t="shared" si="3"/>
        <v/>
      </c>
      <c r="B24" s="88"/>
      <c r="C24" s="55"/>
      <c r="D24" s="55"/>
      <c r="E24" s="60" t="str">
        <f t="shared" si="10"/>
        <v/>
      </c>
      <c r="F24" s="55"/>
      <c r="G24" s="56"/>
      <c r="H24" s="147" t="str">
        <f>IF(G24&gt;0,VLOOKUP(G24,'整理番号表（融資主体型補助事業）'!$B$6:$H$10,2,FALSE),"")</f>
        <v/>
      </c>
      <c r="I24" s="89"/>
      <c r="J24" s="56"/>
      <c r="K24" s="90" t="str">
        <f>IF(J24&gt;0,VLOOKUP(J24,'整理番号表（融資主体型補助事業）'!$B$15:$N$20,2,FALSE),"")</f>
        <v/>
      </c>
      <c r="L24" s="56"/>
      <c r="M24" s="60" t="str">
        <f>IF(L24&gt;0,VLOOKUP(L24,'整理番号表（融資主体型補助事業）'!$B$24:$F$50,2,FALSE),"")</f>
        <v/>
      </c>
      <c r="N24" s="56"/>
      <c r="O24" s="60" t="str">
        <f>IF(N24&gt;0,VLOOKUP(N24,'整理番号表（融資主体型補助事業）'!P$6:Q$37,2,FALSE),"")</f>
        <v/>
      </c>
      <c r="P24" s="155"/>
      <c r="Q24" s="55"/>
      <c r="R24" s="282"/>
      <c r="S24" s="282"/>
      <c r="T24" s="206"/>
      <c r="U24" s="195"/>
      <c r="V24" s="207">
        <f>IF(T24="",0,INDEX('整理番号表（融資主体型補助事業）'!$AB$6:$AQ$11,MATCH(T24,'整理番号表（融資主体型補助事業）'!$AA$6:$AA$11,0),MATCH(U24,'整理番号表（融資主体型補助事業）'!$AB$5:$AQ$5,0)))</f>
        <v>0</v>
      </c>
      <c r="W24" s="285"/>
      <c r="X24" s="200"/>
      <c r="Y24" s="210"/>
      <c r="Z24" s="218"/>
      <c r="AA24" s="213"/>
      <c r="AB24" s="214" t="str">
        <f t="shared" si="11"/>
        <v/>
      </c>
      <c r="AC24" s="214">
        <f t="shared" si="12"/>
        <v>0</v>
      </c>
      <c r="AD24" s="213"/>
      <c r="AE24" s="213"/>
      <c r="AF24" s="213"/>
      <c r="AG24" s="219"/>
      <c r="AH24" s="213">
        <f t="shared" si="16"/>
        <v>0</v>
      </c>
      <c r="AI24" s="221"/>
      <c r="AJ24" s="220"/>
      <c r="AK24" s="220"/>
      <c r="AL24" s="151" t="str">
        <f t="shared" si="17"/>
        <v/>
      </c>
      <c r="AM24" s="58"/>
      <c r="AN24" s="60" t="str">
        <f>IF(AM24&gt;0,VLOOKUP(AM24,'整理番号表（融資主体型補助事業）'!T$6:U$14,2,FALSE),"")</f>
        <v/>
      </c>
      <c r="AO24" s="58"/>
      <c r="AP24" s="59" t="str">
        <f>IF(AO24&gt;0,VLOOKUP(AO24,'整理番号表（融資主体型補助事業）'!T$18:U$23,2,FALSE),"")</f>
        <v/>
      </c>
      <c r="AQ24" s="61"/>
      <c r="AR24" s="154" t="str">
        <f t="shared" si="4"/>
        <v/>
      </c>
      <c r="AS24" s="161"/>
      <c r="AT24" s="164"/>
      <c r="AU24" s="92"/>
      <c r="AV24" s="109"/>
      <c r="AW24" s="109"/>
      <c r="AX24" s="127" t="str">
        <f t="shared" si="5"/>
        <v/>
      </c>
      <c r="AY24" s="92"/>
      <c r="AZ24" s="92"/>
      <c r="BA24" s="92"/>
      <c r="BB24" s="92"/>
      <c r="BC24" s="92"/>
      <c r="BD24" s="93"/>
      <c r="BE24" s="209">
        <f t="shared" si="6"/>
        <v>0</v>
      </c>
      <c r="BF24" s="209">
        <f t="shared" si="13"/>
        <v>0</v>
      </c>
      <c r="BG24" s="52">
        <f t="shared" si="14"/>
        <v>0</v>
      </c>
      <c r="BH24" s="52">
        <f t="shared" si="15"/>
        <v>0</v>
      </c>
      <c r="BJ24" s="113"/>
      <c r="BK24" s="115">
        <f t="shared" si="7"/>
        <v>0</v>
      </c>
      <c r="BL24" s="115">
        <f t="shared" si="8"/>
        <v>0</v>
      </c>
      <c r="BM24" s="114" t="str">
        <f t="shared" si="9"/>
        <v/>
      </c>
    </row>
    <row r="25" spans="1:65" s="52" customFormat="1" ht="34.5" customHeight="1">
      <c r="A25" s="48" t="str">
        <f t="shared" si="3"/>
        <v/>
      </c>
      <c r="B25" s="88"/>
      <c r="C25" s="55"/>
      <c r="D25" s="55"/>
      <c r="E25" s="60" t="str">
        <f t="shared" si="10"/>
        <v/>
      </c>
      <c r="F25" s="55"/>
      <c r="G25" s="56"/>
      <c r="H25" s="147" t="str">
        <f>IF(G25&gt;0,VLOOKUP(G25,'整理番号表（融資主体型補助事業）'!$B$6:$H$10,2,FALSE),"")</f>
        <v/>
      </c>
      <c r="I25" s="89"/>
      <c r="J25" s="56"/>
      <c r="K25" s="90" t="str">
        <f>IF(J25&gt;0,VLOOKUP(J25,'整理番号表（融資主体型補助事業）'!$B$15:$N$20,2,FALSE),"")</f>
        <v/>
      </c>
      <c r="L25" s="56"/>
      <c r="M25" s="60" t="str">
        <f>IF(L25&gt;0,VLOOKUP(L25,'整理番号表（融資主体型補助事業）'!$B$24:$F$50,2,FALSE),"")</f>
        <v/>
      </c>
      <c r="N25" s="118"/>
      <c r="O25" s="60" t="str">
        <f>IF(N25&gt;0,VLOOKUP(N25,'整理番号表（融資主体型補助事業）'!P$6:Q$37,2,FALSE),"")</f>
        <v/>
      </c>
      <c r="P25" s="155"/>
      <c r="Q25" s="55"/>
      <c r="R25" s="282"/>
      <c r="S25" s="282"/>
      <c r="T25" s="195"/>
      <c r="U25" s="195"/>
      <c r="V25" s="207">
        <f>IF(T25="",0,INDEX('整理番号表（融資主体型補助事業）'!$AB$6:$AQ$11,MATCH(T25,'整理番号表（融資主体型補助事業）'!$AA$6:$AA$11,0),MATCH(U25,'整理番号表（融資主体型補助事業）'!$AB$5:$AQ$5,0)))</f>
        <v>0</v>
      </c>
      <c r="W25" s="285"/>
      <c r="X25" s="200"/>
      <c r="Y25" s="210"/>
      <c r="Z25" s="218"/>
      <c r="AA25" s="213"/>
      <c r="AB25" s="214" t="str">
        <f t="shared" si="11"/>
        <v/>
      </c>
      <c r="AC25" s="214">
        <f t="shared" si="12"/>
        <v>0</v>
      </c>
      <c r="AD25" s="213"/>
      <c r="AE25" s="213"/>
      <c r="AF25" s="213"/>
      <c r="AG25" s="219"/>
      <c r="AH25" s="213">
        <f t="shared" si="16"/>
        <v>0</v>
      </c>
      <c r="AI25" s="221"/>
      <c r="AJ25" s="220"/>
      <c r="AK25" s="220"/>
      <c r="AL25" s="151" t="str">
        <f t="shared" si="17"/>
        <v/>
      </c>
      <c r="AM25" s="58"/>
      <c r="AN25" s="60" t="str">
        <f>IF(AM25&gt;0,VLOOKUP(AM25,'整理番号表（融資主体型補助事業）'!T$6:U$14,2,FALSE),"")</f>
        <v/>
      </c>
      <c r="AO25" s="58"/>
      <c r="AP25" s="59" t="str">
        <f>IF(AO25&gt;0,VLOOKUP(AO25,'整理番号表（融資主体型補助事業）'!T$18:U$23,2,FALSE),"")</f>
        <v/>
      </c>
      <c r="AQ25" s="61"/>
      <c r="AR25" s="154" t="str">
        <f t="shared" si="4"/>
        <v/>
      </c>
      <c r="AS25" s="161"/>
      <c r="AT25" s="164"/>
      <c r="AU25" s="92"/>
      <c r="AV25" s="109"/>
      <c r="AW25" s="109"/>
      <c r="AX25" s="127" t="str">
        <f t="shared" si="5"/>
        <v/>
      </c>
      <c r="AY25" s="92"/>
      <c r="AZ25" s="92"/>
      <c r="BA25" s="92"/>
      <c r="BB25" s="92"/>
      <c r="BC25" s="92"/>
      <c r="BD25" s="93"/>
      <c r="BE25" s="209">
        <f t="shared" si="6"/>
        <v>0</v>
      </c>
      <c r="BF25" s="209">
        <f t="shared" si="13"/>
        <v>0</v>
      </c>
      <c r="BG25" s="52">
        <f t="shared" si="14"/>
        <v>0</v>
      </c>
      <c r="BH25" s="52">
        <f t="shared" si="15"/>
        <v>0</v>
      </c>
      <c r="BJ25" s="113"/>
      <c r="BK25" s="115">
        <f t="shared" si="7"/>
        <v>0</v>
      </c>
      <c r="BL25" s="115">
        <f t="shared" si="8"/>
        <v>0</v>
      </c>
      <c r="BM25" s="114" t="str">
        <f t="shared" si="9"/>
        <v/>
      </c>
    </row>
    <row r="26" spans="1:65" s="52" customFormat="1" ht="34.5" customHeight="1">
      <c r="A26" s="48" t="str">
        <f t="shared" si="3"/>
        <v/>
      </c>
      <c r="B26" s="88"/>
      <c r="C26" s="55"/>
      <c r="D26" s="55"/>
      <c r="E26" s="60" t="str">
        <f t="shared" si="10"/>
        <v/>
      </c>
      <c r="F26" s="55"/>
      <c r="G26" s="56"/>
      <c r="H26" s="147" t="str">
        <f>IF(G26&gt;0,VLOOKUP(G26,'整理番号表（融資主体型補助事業）'!$B$6:$H$10,2,FALSE),"")</f>
        <v/>
      </c>
      <c r="I26" s="89"/>
      <c r="J26" s="56"/>
      <c r="K26" s="90" t="str">
        <f>IF(J26&gt;0,VLOOKUP(J26,'整理番号表（融資主体型補助事業）'!$B$15:$N$20,2,FALSE),"")</f>
        <v/>
      </c>
      <c r="L26" s="56"/>
      <c r="M26" s="60" t="str">
        <f>IF(L26&gt;0,VLOOKUP(L26,'整理番号表（融資主体型補助事業）'!$B$24:$F$50,2,FALSE),"")</f>
        <v/>
      </c>
      <c r="N26" s="56"/>
      <c r="O26" s="60" t="str">
        <f>IF(N26&gt;0,VLOOKUP(N26,'整理番号表（融資主体型補助事業）'!P$6:Q$37,2,FALSE),"")</f>
        <v/>
      </c>
      <c r="P26" s="155"/>
      <c r="Q26" s="55"/>
      <c r="R26" s="282"/>
      <c r="S26" s="282"/>
      <c r="T26" s="195"/>
      <c r="U26" s="195"/>
      <c r="V26" s="207">
        <f>IF(T26="",0,INDEX('整理番号表（融資主体型補助事業）'!$AB$6:$AQ$11,MATCH(T26,'整理番号表（融資主体型補助事業）'!$AA$6:$AA$11,0),MATCH(U26,'整理番号表（融資主体型補助事業）'!$AB$5:$AQ$5,0)))</f>
        <v>0</v>
      </c>
      <c r="W26" s="285"/>
      <c r="X26" s="200"/>
      <c r="Y26" s="210"/>
      <c r="Z26" s="218"/>
      <c r="AA26" s="213"/>
      <c r="AB26" s="214" t="str">
        <f t="shared" si="11"/>
        <v/>
      </c>
      <c r="AC26" s="214">
        <f t="shared" si="12"/>
        <v>0</v>
      </c>
      <c r="AD26" s="213"/>
      <c r="AE26" s="213"/>
      <c r="AF26" s="213"/>
      <c r="AG26" s="219"/>
      <c r="AH26" s="213">
        <f t="shared" si="16"/>
        <v>0</v>
      </c>
      <c r="AI26" s="221"/>
      <c r="AJ26" s="220"/>
      <c r="AK26" s="220"/>
      <c r="AL26" s="151" t="str">
        <f t="shared" si="17"/>
        <v/>
      </c>
      <c r="AM26" s="58"/>
      <c r="AN26" s="60" t="str">
        <f>IF(AM26&gt;0,VLOOKUP(AM26,'整理番号表（融資主体型補助事業）'!T$6:U$14,2,FALSE),"")</f>
        <v/>
      </c>
      <c r="AO26" s="58"/>
      <c r="AP26" s="59" t="str">
        <f>IF(AO26&gt;0,VLOOKUP(AO26,'整理番号表（融資主体型補助事業）'!T$18:U$23,2,FALSE),"")</f>
        <v/>
      </c>
      <c r="AQ26" s="61"/>
      <c r="AR26" s="154" t="str">
        <f t="shared" si="4"/>
        <v/>
      </c>
      <c r="AS26" s="161"/>
      <c r="AT26" s="164"/>
      <c r="AU26" s="92"/>
      <c r="AV26" s="109"/>
      <c r="AW26" s="109"/>
      <c r="AX26" s="127" t="str">
        <f t="shared" si="5"/>
        <v/>
      </c>
      <c r="AY26" s="92"/>
      <c r="AZ26" s="92"/>
      <c r="BA26" s="92"/>
      <c r="BB26" s="92"/>
      <c r="BC26" s="92"/>
      <c r="BD26" s="93"/>
      <c r="BE26" s="209">
        <f t="shared" si="6"/>
        <v>0</v>
      </c>
      <c r="BF26" s="209">
        <f t="shared" si="13"/>
        <v>0</v>
      </c>
      <c r="BG26" s="52">
        <f t="shared" si="14"/>
        <v>0</v>
      </c>
      <c r="BH26" s="52">
        <f t="shared" si="15"/>
        <v>0</v>
      </c>
      <c r="BJ26" s="113"/>
      <c r="BK26" s="115">
        <f t="shared" si="7"/>
        <v>0</v>
      </c>
      <c r="BL26" s="115">
        <f t="shared" si="8"/>
        <v>0</v>
      </c>
      <c r="BM26" s="114" t="str">
        <f t="shared" si="9"/>
        <v/>
      </c>
    </row>
    <row r="27" spans="1:65" s="52" customFormat="1" ht="34.5" customHeight="1">
      <c r="A27" s="48" t="str">
        <f t="shared" si="3"/>
        <v/>
      </c>
      <c r="B27" s="88"/>
      <c r="C27" s="55"/>
      <c r="D27" s="55"/>
      <c r="E27" s="60" t="str">
        <f t="shared" si="10"/>
        <v/>
      </c>
      <c r="F27" s="55"/>
      <c r="G27" s="56"/>
      <c r="H27" s="147" t="str">
        <f>IF(G27&gt;0,VLOOKUP(G27,'整理番号表（融資主体型補助事業）'!$B$6:$H$10,2,FALSE),"")</f>
        <v/>
      </c>
      <c r="I27" s="89"/>
      <c r="J27" s="56"/>
      <c r="K27" s="90" t="str">
        <f>IF(J27&gt;0,VLOOKUP(J27,'整理番号表（融資主体型補助事業）'!$B$15:$N$20,2,FALSE),"")</f>
        <v/>
      </c>
      <c r="L27" s="56"/>
      <c r="M27" s="60" t="str">
        <f>IF(L27&gt;0,VLOOKUP(L27,'整理番号表（融資主体型補助事業）'!$B$24:$F$50,2,FALSE),"")</f>
        <v/>
      </c>
      <c r="N27" s="118"/>
      <c r="O27" s="60" t="str">
        <f>IF(N27&gt;0,VLOOKUP(N27,'整理番号表（融資主体型補助事業）'!P$6:Q$37,2,FALSE),"")</f>
        <v/>
      </c>
      <c r="P27" s="155"/>
      <c r="Q27" s="55"/>
      <c r="R27" s="282"/>
      <c r="S27" s="282"/>
      <c r="T27" s="195"/>
      <c r="U27" s="195"/>
      <c r="V27" s="207">
        <f>IF(T27="",0,INDEX('整理番号表（融資主体型補助事業）'!$AB$6:$AQ$11,MATCH(T27,'整理番号表（融資主体型補助事業）'!$AA$6:$AA$11,0),MATCH(U27,'整理番号表（融資主体型補助事業）'!$AB$5:$AQ$5,0)))</f>
        <v>0</v>
      </c>
      <c r="W27" s="285"/>
      <c r="X27" s="200"/>
      <c r="Y27" s="210"/>
      <c r="Z27" s="218"/>
      <c r="AA27" s="213"/>
      <c r="AB27" s="214" t="str">
        <f t="shared" si="11"/>
        <v/>
      </c>
      <c r="AC27" s="214">
        <f t="shared" si="12"/>
        <v>0</v>
      </c>
      <c r="AD27" s="213"/>
      <c r="AE27" s="213"/>
      <c r="AF27" s="213"/>
      <c r="AG27" s="219"/>
      <c r="AH27" s="213">
        <f t="shared" si="16"/>
        <v>0</v>
      </c>
      <c r="AI27" s="221"/>
      <c r="AJ27" s="220"/>
      <c r="AK27" s="220"/>
      <c r="AL27" s="151" t="str">
        <f t="shared" si="17"/>
        <v/>
      </c>
      <c r="AM27" s="58"/>
      <c r="AN27" s="60" t="str">
        <f>IF(AM27&gt;0,VLOOKUP(AM27,'整理番号表（融資主体型補助事業）'!T$6:U$14,2,FALSE),"")</f>
        <v/>
      </c>
      <c r="AO27" s="58"/>
      <c r="AP27" s="59" t="str">
        <f>IF(AO27&gt;0,VLOOKUP(AO27,'整理番号表（融資主体型補助事業）'!T$18:U$23,2,FALSE),"")</f>
        <v/>
      </c>
      <c r="AQ27" s="61"/>
      <c r="AR27" s="154" t="str">
        <f t="shared" si="4"/>
        <v/>
      </c>
      <c r="AS27" s="161"/>
      <c r="AT27" s="164"/>
      <c r="AU27" s="92"/>
      <c r="AV27" s="109"/>
      <c r="AW27" s="109"/>
      <c r="AX27" s="127" t="str">
        <f t="shared" si="5"/>
        <v/>
      </c>
      <c r="AY27" s="92"/>
      <c r="AZ27" s="92"/>
      <c r="BA27" s="92"/>
      <c r="BB27" s="92"/>
      <c r="BC27" s="92"/>
      <c r="BD27" s="93"/>
      <c r="BE27" s="209">
        <f t="shared" si="6"/>
        <v>0</v>
      </c>
      <c r="BF27" s="209">
        <f t="shared" si="13"/>
        <v>0</v>
      </c>
      <c r="BG27" s="52">
        <f t="shared" si="14"/>
        <v>0</v>
      </c>
      <c r="BH27" s="52">
        <f t="shared" si="15"/>
        <v>0</v>
      </c>
      <c r="BJ27" s="113"/>
      <c r="BK27" s="115">
        <f t="shared" si="7"/>
        <v>0</v>
      </c>
      <c r="BL27" s="115">
        <f t="shared" si="8"/>
        <v>0</v>
      </c>
      <c r="BM27" s="114" t="str">
        <f t="shared" si="9"/>
        <v/>
      </c>
    </row>
    <row r="28" spans="1:65" s="52" customFormat="1" ht="34.5" customHeight="1">
      <c r="A28" s="48" t="str">
        <f t="shared" si="3"/>
        <v/>
      </c>
      <c r="B28" s="88"/>
      <c r="C28" s="55"/>
      <c r="D28" s="55"/>
      <c r="E28" s="60" t="str">
        <f t="shared" si="10"/>
        <v/>
      </c>
      <c r="F28" s="55"/>
      <c r="G28" s="56"/>
      <c r="H28" s="147" t="str">
        <f>IF(G28&gt;0,VLOOKUP(G28,'整理番号表（融資主体型補助事業）'!$B$6:$H$10,2,FALSE),"")</f>
        <v/>
      </c>
      <c r="I28" s="89"/>
      <c r="J28" s="56"/>
      <c r="K28" s="90" t="str">
        <f>IF(J28&gt;0,VLOOKUP(J28,'整理番号表（融資主体型補助事業）'!$B$15:$N$20,2,FALSE),"")</f>
        <v/>
      </c>
      <c r="L28" s="56"/>
      <c r="M28" s="60" t="str">
        <f>IF(L28&gt;0,VLOOKUP(L28,'整理番号表（融資主体型補助事業）'!$B$24:$F$50,2,FALSE),"")</f>
        <v/>
      </c>
      <c r="N28" s="56"/>
      <c r="O28" s="60" t="str">
        <f>IF(N28&gt;0,VLOOKUP(N28,'整理番号表（融資主体型補助事業）'!P$6:Q$37,2,FALSE),"")</f>
        <v/>
      </c>
      <c r="P28" s="155"/>
      <c r="Q28" s="55"/>
      <c r="R28" s="282"/>
      <c r="S28" s="282"/>
      <c r="T28" s="195"/>
      <c r="U28" s="195"/>
      <c r="V28" s="207">
        <f>IF(T28="",0,INDEX('整理番号表（融資主体型補助事業）'!$AB$6:$AQ$11,MATCH(T28,'整理番号表（融資主体型補助事業）'!$AA$6:$AA$11,0),MATCH(U28,'整理番号表（融資主体型補助事業）'!$AB$5:$AQ$5,0)))</f>
        <v>0</v>
      </c>
      <c r="W28" s="285"/>
      <c r="X28" s="200"/>
      <c r="Y28" s="210"/>
      <c r="Z28" s="218"/>
      <c r="AA28" s="213"/>
      <c r="AB28" s="214" t="str">
        <f t="shared" si="11"/>
        <v/>
      </c>
      <c r="AC28" s="214">
        <f t="shared" si="12"/>
        <v>0</v>
      </c>
      <c r="AD28" s="213"/>
      <c r="AE28" s="213"/>
      <c r="AF28" s="213"/>
      <c r="AG28" s="219"/>
      <c r="AH28" s="213">
        <f t="shared" si="16"/>
        <v>0</v>
      </c>
      <c r="AI28" s="221"/>
      <c r="AJ28" s="220"/>
      <c r="AK28" s="220"/>
      <c r="AL28" s="151" t="str">
        <f t="shared" si="17"/>
        <v/>
      </c>
      <c r="AM28" s="58"/>
      <c r="AN28" s="60" t="str">
        <f>IF(AM28&gt;0,VLOOKUP(AM28,'整理番号表（融資主体型補助事業）'!T$6:U$14,2,FALSE),"")</f>
        <v/>
      </c>
      <c r="AO28" s="58"/>
      <c r="AP28" s="59" t="str">
        <f>IF(AO28&gt;0,VLOOKUP(AO28,'整理番号表（融資主体型補助事業）'!T$18:U$23,2,FALSE),"")</f>
        <v/>
      </c>
      <c r="AQ28" s="61"/>
      <c r="AR28" s="154" t="str">
        <f t="shared" si="4"/>
        <v/>
      </c>
      <c r="AS28" s="161"/>
      <c r="AT28" s="164"/>
      <c r="AU28" s="92"/>
      <c r="AV28" s="109"/>
      <c r="AW28" s="109"/>
      <c r="AX28" s="127" t="str">
        <f t="shared" si="5"/>
        <v/>
      </c>
      <c r="AY28" s="92"/>
      <c r="AZ28" s="92"/>
      <c r="BA28" s="92"/>
      <c r="BB28" s="92"/>
      <c r="BC28" s="92"/>
      <c r="BD28" s="93"/>
      <c r="BE28" s="209">
        <f t="shared" si="6"/>
        <v>0</v>
      </c>
      <c r="BF28" s="209">
        <f t="shared" si="13"/>
        <v>0</v>
      </c>
      <c r="BG28" s="52">
        <f t="shared" si="14"/>
        <v>0</v>
      </c>
      <c r="BH28" s="52">
        <f t="shared" si="15"/>
        <v>0</v>
      </c>
      <c r="BJ28" s="113"/>
      <c r="BK28" s="115">
        <f t="shared" si="7"/>
        <v>0</v>
      </c>
      <c r="BL28" s="115">
        <f t="shared" si="8"/>
        <v>0</v>
      </c>
      <c r="BM28" s="114" t="str">
        <f t="shared" si="9"/>
        <v/>
      </c>
    </row>
    <row r="29" spans="1:65" s="52" customFormat="1" ht="34.5" customHeight="1">
      <c r="A29" s="48"/>
      <c r="B29" s="88"/>
      <c r="C29" s="55"/>
      <c r="D29" s="55"/>
      <c r="E29" s="60" t="str">
        <f t="shared" ref="E29:E73" si="18">IF(F29="","",IF(F29&lt;&gt;F28,SUM(E28)+1,E28))</f>
        <v/>
      </c>
      <c r="F29" s="55"/>
      <c r="G29" s="56"/>
      <c r="H29" s="147" t="str">
        <f>IF(G29&gt;0,VLOOKUP(G29,'整理番号表（融資主体型補助事業）'!$B$6:$H$10,2,FALSE),"")</f>
        <v/>
      </c>
      <c r="I29" s="89"/>
      <c r="J29" s="56"/>
      <c r="K29" s="90" t="str">
        <f>IF(J29&gt;0,VLOOKUP(J29,'整理番号表（融資主体型補助事業）'!$B$15:$N$20,2,FALSE),"")</f>
        <v/>
      </c>
      <c r="L29" s="56"/>
      <c r="M29" s="60" t="str">
        <f>IF(L29&gt;0,VLOOKUP(L29,'整理番号表（融資主体型補助事業）'!$B$24:$F$50,2,FALSE),"")</f>
        <v/>
      </c>
      <c r="N29" s="56"/>
      <c r="O29" s="60" t="str">
        <f>IF(N29&gt;0,VLOOKUP(N29,'整理番号表（融資主体型補助事業）'!P$6:Q$37,2,FALSE),"")</f>
        <v/>
      </c>
      <c r="P29" s="155"/>
      <c r="Q29" s="55"/>
      <c r="R29" s="282"/>
      <c r="S29" s="282"/>
      <c r="T29" s="195"/>
      <c r="U29" s="195"/>
      <c r="V29" s="207">
        <f>IF(T29="",0,INDEX('整理番号表（融資主体型補助事業）'!$AB$6:$AQ$11,MATCH(T29,'整理番号表（融資主体型補助事業）'!$AA$6:$AA$11,0),MATCH(U29,'整理番号表（融資主体型補助事業）'!$AB$5:$AQ$5,0)))</f>
        <v>0</v>
      </c>
      <c r="W29" s="285"/>
      <c r="X29" s="200"/>
      <c r="Y29" s="210"/>
      <c r="Z29" s="218"/>
      <c r="AA29" s="213"/>
      <c r="AB29" s="214" t="str">
        <f t="shared" ref="AB29:AB73" si="19">IF(Y29&gt;0,Y29-Z29-AA29-AC29,"")</f>
        <v/>
      </c>
      <c r="AC29" s="214">
        <f t="shared" ref="AC29:AC73" si="20">SUM(AD29:AF29)</f>
        <v>0</v>
      </c>
      <c r="AD29" s="213"/>
      <c r="AE29" s="213"/>
      <c r="AF29" s="213"/>
      <c r="AG29" s="219"/>
      <c r="AH29" s="213">
        <f t="shared" ref="AH29:AH73" si="21">IF(AK29&gt;1000000,MIN(6000000,AJ29,AK29*0.3),AI29)</f>
        <v>0</v>
      </c>
      <c r="AI29" s="221"/>
      <c r="AJ29" s="220"/>
      <c r="AK29" s="220"/>
      <c r="AL29" s="151" t="str">
        <f t="shared" ref="AL29:AL73" si="22">IF(BJ29=1,"除税額"&amp;TEXT(BK29,"#,###")&amp;"円"&amp;"
うち国費"&amp;TEXT(BL29,"#,###")&amp;"円",IF(BJ29=2,"該当なし",IF(BJ29=3,"含税額",IF(BJ29="","",))))</f>
        <v/>
      </c>
      <c r="AM29" s="58"/>
      <c r="AN29" s="60" t="str">
        <f>IF(AM29&gt;0,VLOOKUP(AM29,'整理番号表（融資主体型補助事業）'!T$6:U$14,2,FALSE),"")</f>
        <v/>
      </c>
      <c r="AO29" s="58"/>
      <c r="AP29" s="59" t="str">
        <f>IF(AO29&gt;0,VLOOKUP(AO29,'整理番号表（融資主体型補助事業）'!T$18:U$23,2,FALSE),"")</f>
        <v/>
      </c>
      <c r="AQ29" s="61"/>
      <c r="AR29" s="154" t="str">
        <f t="shared" si="4"/>
        <v/>
      </c>
      <c r="AS29" s="161"/>
      <c r="AT29" s="164"/>
      <c r="AU29" s="92"/>
      <c r="AV29" s="109"/>
      <c r="AW29" s="109"/>
      <c r="AX29" s="127" t="str">
        <f t="shared" ref="AX29:AX73" si="23">IF(OR(AV29="",AV29&lt;=0),"",ROUNDDOWN(IF(AU29=29,(AW29-AV29)/AV29*100,(AW29-AV29)/AV29*3/4*100),2))</f>
        <v/>
      </c>
      <c r="AY29" s="92"/>
      <c r="AZ29" s="92"/>
      <c r="BA29" s="92"/>
      <c r="BB29" s="92"/>
      <c r="BC29" s="92"/>
      <c r="BD29" s="93"/>
      <c r="BE29" s="209">
        <f t="shared" si="6"/>
        <v>0</v>
      </c>
      <c r="BF29" s="209">
        <f t="shared" ref="BF29:BF73" si="24">IF(BE29&gt;0,ROUNDDOWN(BE29/2,0),0)</f>
        <v>0</v>
      </c>
      <c r="BG29" s="52">
        <f t="shared" si="14"/>
        <v>0</v>
      </c>
      <c r="BH29" s="52">
        <f t="shared" si="15"/>
        <v>0</v>
      </c>
      <c r="BJ29" s="113"/>
      <c r="BK29" s="115">
        <f t="shared" si="7"/>
        <v>0</v>
      </c>
      <c r="BL29" s="115">
        <f t="shared" ref="BL29:BL73" si="25">IF(BJ29=1,ROUNDDOWN(BK29*BM29,0),0)</f>
        <v>0</v>
      </c>
      <c r="BM29" s="114" t="str">
        <f t="shared" si="9"/>
        <v/>
      </c>
    </row>
    <row r="30" spans="1:65" s="52" customFormat="1" ht="34.5" customHeight="1">
      <c r="A30" s="48"/>
      <c r="B30" s="88"/>
      <c r="C30" s="55"/>
      <c r="D30" s="55"/>
      <c r="E30" s="60" t="str">
        <f t="shared" si="18"/>
        <v/>
      </c>
      <c r="F30" s="55"/>
      <c r="G30" s="56"/>
      <c r="H30" s="147" t="str">
        <f>IF(G30&gt;0,VLOOKUP(G30,'整理番号表（融資主体型補助事業）'!$B$6:$H$10,2,FALSE),"")</f>
        <v/>
      </c>
      <c r="I30" s="89"/>
      <c r="J30" s="56"/>
      <c r="K30" s="90" t="str">
        <f>IF(J30&gt;0,VLOOKUP(J30,'整理番号表（融資主体型補助事業）'!$B$15:$N$20,2,FALSE),"")</f>
        <v/>
      </c>
      <c r="L30" s="56"/>
      <c r="M30" s="60" t="str">
        <f>IF(L30&gt;0,VLOOKUP(L30,'整理番号表（融資主体型補助事業）'!$B$24:$F$50,2,FALSE),"")</f>
        <v/>
      </c>
      <c r="N30" s="56"/>
      <c r="O30" s="60" t="str">
        <f>IF(N30&gt;0,VLOOKUP(N30,'整理番号表（融資主体型補助事業）'!P$6:Q$37,2,FALSE),"")</f>
        <v/>
      </c>
      <c r="P30" s="155"/>
      <c r="Q30" s="55"/>
      <c r="R30" s="282"/>
      <c r="S30" s="282"/>
      <c r="T30" s="195"/>
      <c r="U30" s="195"/>
      <c r="V30" s="207">
        <f>IF(T30="",0,INDEX('整理番号表（融資主体型補助事業）'!$AB$6:$AQ$11,MATCH(T30,'整理番号表（融資主体型補助事業）'!$AA$6:$AA$11,0),MATCH(U30,'整理番号表（融資主体型補助事業）'!$AB$5:$AQ$5,0)))</f>
        <v>0</v>
      </c>
      <c r="W30" s="285"/>
      <c r="X30" s="200"/>
      <c r="Y30" s="210"/>
      <c r="Z30" s="218"/>
      <c r="AA30" s="213"/>
      <c r="AB30" s="214" t="str">
        <f t="shared" si="19"/>
        <v/>
      </c>
      <c r="AC30" s="214">
        <f t="shared" si="20"/>
        <v>0</v>
      </c>
      <c r="AD30" s="213"/>
      <c r="AE30" s="213"/>
      <c r="AF30" s="213"/>
      <c r="AG30" s="219"/>
      <c r="AH30" s="213">
        <f t="shared" si="21"/>
        <v>0</v>
      </c>
      <c r="AI30" s="221"/>
      <c r="AJ30" s="220"/>
      <c r="AK30" s="220"/>
      <c r="AL30" s="151" t="str">
        <f t="shared" si="22"/>
        <v/>
      </c>
      <c r="AM30" s="58"/>
      <c r="AN30" s="60" t="str">
        <f>IF(AM30&gt;0,VLOOKUP(AM30,'整理番号表（融資主体型補助事業）'!T$6:U$14,2,FALSE),"")</f>
        <v/>
      </c>
      <c r="AO30" s="58"/>
      <c r="AP30" s="59" t="str">
        <f>IF(AO30&gt;0,VLOOKUP(AO30,'整理番号表（融資主体型補助事業）'!T$18:U$23,2,FALSE),"")</f>
        <v/>
      </c>
      <c r="AQ30" s="61"/>
      <c r="AR30" s="154" t="str">
        <f t="shared" si="4"/>
        <v/>
      </c>
      <c r="AS30" s="161"/>
      <c r="AT30" s="164"/>
      <c r="AU30" s="92"/>
      <c r="AV30" s="109"/>
      <c r="AW30" s="109"/>
      <c r="AX30" s="127" t="str">
        <f t="shared" si="23"/>
        <v/>
      </c>
      <c r="AY30" s="92"/>
      <c r="AZ30" s="92"/>
      <c r="BA30" s="92"/>
      <c r="BB30" s="92"/>
      <c r="BC30" s="92"/>
      <c r="BD30" s="93"/>
      <c r="BE30" s="209">
        <f t="shared" si="6"/>
        <v>0</v>
      </c>
      <c r="BF30" s="209">
        <f t="shared" si="24"/>
        <v>0</v>
      </c>
      <c r="BG30" s="52">
        <f t="shared" si="14"/>
        <v>0</v>
      </c>
      <c r="BH30" s="52">
        <f t="shared" si="15"/>
        <v>0</v>
      </c>
      <c r="BJ30" s="113"/>
      <c r="BK30" s="115">
        <f t="shared" si="7"/>
        <v>0</v>
      </c>
      <c r="BL30" s="115">
        <f t="shared" si="25"/>
        <v>0</v>
      </c>
      <c r="BM30" s="114" t="str">
        <f t="shared" si="9"/>
        <v/>
      </c>
    </row>
    <row r="31" spans="1:65" s="52" customFormat="1" ht="34.5" customHeight="1">
      <c r="A31" s="48"/>
      <c r="B31" s="88"/>
      <c r="C31" s="55"/>
      <c r="D31" s="55"/>
      <c r="E31" s="60" t="str">
        <f t="shared" si="18"/>
        <v/>
      </c>
      <c r="F31" s="55"/>
      <c r="G31" s="56"/>
      <c r="H31" s="147" t="str">
        <f>IF(G31&gt;0,VLOOKUP(G31,'整理番号表（融資主体型補助事業）'!$B$6:$H$10,2,FALSE),"")</f>
        <v/>
      </c>
      <c r="I31" s="89"/>
      <c r="J31" s="56"/>
      <c r="K31" s="90" t="str">
        <f>IF(J31&gt;0,VLOOKUP(J31,'整理番号表（融資主体型補助事業）'!$B$15:$N$20,2,FALSE),"")</f>
        <v/>
      </c>
      <c r="L31" s="56"/>
      <c r="M31" s="60" t="str">
        <f>IF(L31&gt;0,VLOOKUP(L31,'整理番号表（融資主体型補助事業）'!$B$24:$F$50,2,FALSE),"")</f>
        <v/>
      </c>
      <c r="N31" s="56"/>
      <c r="O31" s="60" t="str">
        <f>IF(N31&gt;0,VLOOKUP(N31,'整理番号表（融資主体型補助事業）'!P$6:Q$37,2,FALSE),"")</f>
        <v/>
      </c>
      <c r="P31" s="155"/>
      <c r="Q31" s="55"/>
      <c r="R31" s="282"/>
      <c r="S31" s="282"/>
      <c r="T31" s="195"/>
      <c r="U31" s="195"/>
      <c r="V31" s="207">
        <f>IF(T31="",0,INDEX('整理番号表（融資主体型補助事業）'!$AB$6:$AQ$11,MATCH(T31,'整理番号表（融資主体型補助事業）'!$AA$6:$AA$11,0),MATCH(U31,'整理番号表（融資主体型補助事業）'!$AB$5:$AQ$5,0)))</f>
        <v>0</v>
      </c>
      <c r="W31" s="285"/>
      <c r="X31" s="200"/>
      <c r="Y31" s="210"/>
      <c r="Z31" s="218"/>
      <c r="AA31" s="213"/>
      <c r="AB31" s="214" t="str">
        <f t="shared" si="19"/>
        <v/>
      </c>
      <c r="AC31" s="214">
        <f t="shared" si="20"/>
        <v>0</v>
      </c>
      <c r="AD31" s="213"/>
      <c r="AE31" s="213"/>
      <c r="AF31" s="213"/>
      <c r="AG31" s="219"/>
      <c r="AH31" s="213">
        <f t="shared" si="21"/>
        <v>0</v>
      </c>
      <c r="AI31" s="221"/>
      <c r="AJ31" s="220"/>
      <c r="AK31" s="220"/>
      <c r="AL31" s="151" t="str">
        <f t="shared" si="22"/>
        <v/>
      </c>
      <c r="AM31" s="58"/>
      <c r="AN31" s="60" t="str">
        <f>IF(AM31&gt;0,VLOOKUP(AM31,'整理番号表（融資主体型補助事業）'!T$6:U$14,2,FALSE),"")</f>
        <v/>
      </c>
      <c r="AO31" s="58"/>
      <c r="AP31" s="59" t="str">
        <f>IF(AO31&gt;0,VLOOKUP(AO31,'整理番号表（融資主体型補助事業）'!T$18:U$23,2,FALSE),"")</f>
        <v/>
      </c>
      <c r="AQ31" s="61"/>
      <c r="AR31" s="154" t="str">
        <f t="shared" si="4"/>
        <v/>
      </c>
      <c r="AS31" s="161"/>
      <c r="AT31" s="164"/>
      <c r="AU31" s="92"/>
      <c r="AV31" s="109"/>
      <c r="AW31" s="109"/>
      <c r="AX31" s="127" t="str">
        <f t="shared" si="23"/>
        <v/>
      </c>
      <c r="AY31" s="92"/>
      <c r="AZ31" s="92"/>
      <c r="BA31" s="92"/>
      <c r="BB31" s="92"/>
      <c r="BC31" s="92"/>
      <c r="BD31" s="93"/>
      <c r="BE31" s="209">
        <f t="shared" si="6"/>
        <v>0</v>
      </c>
      <c r="BF31" s="209">
        <f t="shared" si="24"/>
        <v>0</v>
      </c>
      <c r="BG31" s="52">
        <f t="shared" si="14"/>
        <v>0</v>
      </c>
      <c r="BH31" s="52">
        <f t="shared" si="15"/>
        <v>0</v>
      </c>
      <c r="BJ31" s="113"/>
      <c r="BK31" s="115">
        <f t="shared" si="7"/>
        <v>0</v>
      </c>
      <c r="BL31" s="115">
        <f t="shared" si="25"/>
        <v>0</v>
      </c>
      <c r="BM31" s="114" t="str">
        <f t="shared" si="9"/>
        <v/>
      </c>
    </row>
    <row r="32" spans="1:65" s="52" customFormat="1" ht="34.5" customHeight="1">
      <c r="A32" s="48"/>
      <c r="B32" s="88"/>
      <c r="C32" s="55"/>
      <c r="D32" s="55"/>
      <c r="E32" s="60" t="str">
        <f t="shared" si="18"/>
        <v/>
      </c>
      <c r="F32" s="55"/>
      <c r="G32" s="56"/>
      <c r="H32" s="147" t="str">
        <f>IF(G32&gt;0,VLOOKUP(G32,'整理番号表（融資主体型補助事業）'!$B$6:$H$10,2,FALSE),"")</f>
        <v/>
      </c>
      <c r="I32" s="89"/>
      <c r="J32" s="56"/>
      <c r="K32" s="90" t="str">
        <f>IF(J32&gt;0,VLOOKUP(J32,'整理番号表（融資主体型補助事業）'!$B$15:$N$20,2,FALSE),"")</f>
        <v/>
      </c>
      <c r="L32" s="56"/>
      <c r="M32" s="60" t="str">
        <f>IF(L32&gt;0,VLOOKUP(L32,'整理番号表（融資主体型補助事業）'!$B$24:$F$50,2,FALSE),"")</f>
        <v/>
      </c>
      <c r="N32" s="56"/>
      <c r="O32" s="60" t="str">
        <f>IF(N32&gt;0,VLOOKUP(N32,'整理番号表（融資主体型補助事業）'!P$6:Q$37,2,FALSE),"")</f>
        <v/>
      </c>
      <c r="P32" s="155"/>
      <c r="Q32" s="55"/>
      <c r="R32" s="282"/>
      <c r="S32" s="282"/>
      <c r="T32" s="195"/>
      <c r="U32" s="195"/>
      <c r="V32" s="207">
        <f>IF(T32="",0,INDEX('整理番号表（融資主体型補助事業）'!$AB$6:$AQ$11,MATCH(T32,'整理番号表（融資主体型補助事業）'!$AA$6:$AA$11,0),MATCH(U32,'整理番号表（融資主体型補助事業）'!$AB$5:$AQ$5,0)))</f>
        <v>0</v>
      </c>
      <c r="W32" s="285"/>
      <c r="X32" s="200"/>
      <c r="Y32" s="210"/>
      <c r="Z32" s="218"/>
      <c r="AA32" s="213"/>
      <c r="AB32" s="214" t="str">
        <f t="shared" si="19"/>
        <v/>
      </c>
      <c r="AC32" s="214">
        <f t="shared" si="20"/>
        <v>0</v>
      </c>
      <c r="AD32" s="213"/>
      <c r="AE32" s="213"/>
      <c r="AF32" s="213"/>
      <c r="AG32" s="219"/>
      <c r="AH32" s="213">
        <f t="shared" si="21"/>
        <v>0</v>
      </c>
      <c r="AI32" s="221"/>
      <c r="AJ32" s="220"/>
      <c r="AK32" s="220"/>
      <c r="AL32" s="151" t="str">
        <f t="shared" si="22"/>
        <v/>
      </c>
      <c r="AM32" s="58"/>
      <c r="AN32" s="60" t="str">
        <f>IF(AM32&gt;0,VLOOKUP(AM32,'整理番号表（融資主体型補助事業）'!T$6:U$14,2,FALSE),"")</f>
        <v/>
      </c>
      <c r="AO32" s="58"/>
      <c r="AP32" s="59" t="str">
        <f>IF(AO32&gt;0,VLOOKUP(AO32,'整理番号表（融資主体型補助事業）'!T$18:U$23,2,FALSE),"")</f>
        <v/>
      </c>
      <c r="AQ32" s="61"/>
      <c r="AR32" s="154" t="str">
        <f t="shared" si="4"/>
        <v/>
      </c>
      <c r="AS32" s="161"/>
      <c r="AT32" s="164"/>
      <c r="AU32" s="92"/>
      <c r="AV32" s="109"/>
      <c r="AW32" s="109"/>
      <c r="AX32" s="127" t="str">
        <f t="shared" si="23"/>
        <v/>
      </c>
      <c r="AY32" s="92"/>
      <c r="AZ32" s="92"/>
      <c r="BA32" s="92"/>
      <c r="BB32" s="92"/>
      <c r="BC32" s="92"/>
      <c r="BD32" s="93"/>
      <c r="BE32" s="209">
        <f t="shared" si="6"/>
        <v>0</v>
      </c>
      <c r="BF32" s="209">
        <f t="shared" si="24"/>
        <v>0</v>
      </c>
      <c r="BG32" s="52">
        <f t="shared" si="14"/>
        <v>0</v>
      </c>
      <c r="BH32" s="52">
        <f t="shared" si="15"/>
        <v>0</v>
      </c>
      <c r="BJ32" s="113"/>
      <c r="BK32" s="115">
        <f t="shared" si="7"/>
        <v>0</v>
      </c>
      <c r="BL32" s="115">
        <f t="shared" si="25"/>
        <v>0</v>
      </c>
      <c r="BM32" s="114" t="str">
        <f t="shared" si="9"/>
        <v/>
      </c>
    </row>
    <row r="33" spans="1:65" s="52" customFormat="1" ht="34.5" customHeight="1">
      <c r="A33" s="48"/>
      <c r="B33" s="88"/>
      <c r="C33" s="55"/>
      <c r="D33" s="55"/>
      <c r="E33" s="60" t="str">
        <f t="shared" si="18"/>
        <v/>
      </c>
      <c r="F33" s="55"/>
      <c r="G33" s="56"/>
      <c r="H33" s="147" t="str">
        <f>IF(G33&gt;0,VLOOKUP(G33,'整理番号表（融資主体型補助事業）'!$B$6:$H$10,2,FALSE),"")</f>
        <v/>
      </c>
      <c r="I33" s="89"/>
      <c r="J33" s="56"/>
      <c r="K33" s="90" t="str">
        <f>IF(J33&gt;0,VLOOKUP(J33,'整理番号表（融資主体型補助事業）'!$B$15:$N$20,2,FALSE),"")</f>
        <v/>
      </c>
      <c r="L33" s="56"/>
      <c r="M33" s="60" t="str">
        <f>IF(L33&gt;0,VLOOKUP(L33,'整理番号表（融資主体型補助事業）'!$B$24:$F$50,2,FALSE),"")</f>
        <v/>
      </c>
      <c r="N33" s="56"/>
      <c r="O33" s="60" t="str">
        <f>IF(N33&gt;0,VLOOKUP(N33,'整理番号表（融資主体型補助事業）'!P$6:Q$37,2,FALSE),"")</f>
        <v/>
      </c>
      <c r="P33" s="155"/>
      <c r="Q33" s="55"/>
      <c r="R33" s="282"/>
      <c r="S33" s="282"/>
      <c r="T33" s="195"/>
      <c r="U33" s="195"/>
      <c r="V33" s="207">
        <f>IF(T33="",0,INDEX('整理番号表（融資主体型補助事業）'!$AB$6:$AQ$11,MATCH(T33,'整理番号表（融資主体型補助事業）'!$AA$6:$AA$11,0),MATCH(U33,'整理番号表（融資主体型補助事業）'!$AB$5:$AQ$5,0)))</f>
        <v>0</v>
      </c>
      <c r="W33" s="285"/>
      <c r="X33" s="200"/>
      <c r="Y33" s="210"/>
      <c r="Z33" s="218"/>
      <c r="AA33" s="213"/>
      <c r="AB33" s="214" t="str">
        <f t="shared" si="19"/>
        <v/>
      </c>
      <c r="AC33" s="214">
        <f t="shared" si="20"/>
        <v>0</v>
      </c>
      <c r="AD33" s="213"/>
      <c r="AE33" s="213"/>
      <c r="AF33" s="213"/>
      <c r="AG33" s="219"/>
      <c r="AH33" s="213">
        <f t="shared" si="21"/>
        <v>0</v>
      </c>
      <c r="AI33" s="221"/>
      <c r="AJ33" s="220"/>
      <c r="AK33" s="220"/>
      <c r="AL33" s="151" t="str">
        <f t="shared" si="22"/>
        <v/>
      </c>
      <c r="AM33" s="58"/>
      <c r="AN33" s="60" t="str">
        <f>IF(AM33&gt;0,VLOOKUP(AM33,'整理番号表（融資主体型補助事業）'!T$6:U$14,2,FALSE),"")</f>
        <v/>
      </c>
      <c r="AO33" s="58"/>
      <c r="AP33" s="59" t="str">
        <f>IF(AO33&gt;0,VLOOKUP(AO33,'整理番号表（融資主体型補助事業）'!T$18:U$23,2,FALSE),"")</f>
        <v/>
      </c>
      <c r="AQ33" s="61"/>
      <c r="AR33" s="154" t="str">
        <f t="shared" si="4"/>
        <v/>
      </c>
      <c r="AS33" s="161"/>
      <c r="AT33" s="164"/>
      <c r="AU33" s="92"/>
      <c r="AV33" s="109"/>
      <c r="AW33" s="109"/>
      <c r="AX33" s="127" t="str">
        <f t="shared" si="23"/>
        <v/>
      </c>
      <c r="AY33" s="92"/>
      <c r="AZ33" s="92"/>
      <c r="BA33" s="92"/>
      <c r="BB33" s="92"/>
      <c r="BC33" s="92"/>
      <c r="BD33" s="93"/>
      <c r="BE33" s="209">
        <f t="shared" si="6"/>
        <v>0</v>
      </c>
      <c r="BF33" s="209">
        <f t="shared" si="24"/>
        <v>0</v>
      </c>
      <c r="BG33" s="52">
        <f t="shared" si="14"/>
        <v>0</v>
      </c>
      <c r="BH33" s="52">
        <f t="shared" si="15"/>
        <v>0</v>
      </c>
      <c r="BJ33" s="113"/>
      <c r="BK33" s="115">
        <f t="shared" si="7"/>
        <v>0</v>
      </c>
      <c r="BL33" s="115">
        <f t="shared" si="25"/>
        <v>0</v>
      </c>
      <c r="BM33" s="114" t="str">
        <f t="shared" si="9"/>
        <v/>
      </c>
    </row>
    <row r="34" spans="1:65" s="52" customFormat="1" ht="34.5" customHeight="1">
      <c r="A34" s="48"/>
      <c r="B34" s="88"/>
      <c r="C34" s="55"/>
      <c r="D34" s="55"/>
      <c r="E34" s="60" t="str">
        <f t="shared" si="18"/>
        <v/>
      </c>
      <c r="F34" s="55"/>
      <c r="G34" s="56"/>
      <c r="H34" s="147" t="str">
        <f>IF(G34&gt;0,VLOOKUP(G34,'整理番号表（融資主体型補助事業）'!$B$6:$H$10,2,FALSE),"")</f>
        <v/>
      </c>
      <c r="I34" s="89"/>
      <c r="J34" s="56"/>
      <c r="K34" s="90" t="str">
        <f>IF(J34&gt;0,VLOOKUP(J34,'整理番号表（融資主体型補助事業）'!$B$15:$N$20,2,FALSE),"")</f>
        <v/>
      </c>
      <c r="L34" s="56"/>
      <c r="M34" s="60" t="str">
        <f>IF(L34&gt;0,VLOOKUP(L34,'整理番号表（融資主体型補助事業）'!$B$24:$F$50,2,FALSE),"")</f>
        <v/>
      </c>
      <c r="N34" s="56"/>
      <c r="O34" s="60" t="str">
        <f>IF(N34&gt;0,VLOOKUP(N34,'整理番号表（融資主体型補助事業）'!P$6:Q$37,2,FALSE),"")</f>
        <v/>
      </c>
      <c r="P34" s="155"/>
      <c r="Q34" s="55"/>
      <c r="R34" s="282"/>
      <c r="S34" s="282"/>
      <c r="T34" s="195"/>
      <c r="U34" s="195"/>
      <c r="V34" s="207">
        <f>IF(T34="",0,INDEX('整理番号表（融資主体型補助事業）'!$AB$6:$AQ$11,MATCH(T34,'整理番号表（融資主体型補助事業）'!$AA$6:$AA$11,0),MATCH(U34,'整理番号表（融資主体型補助事業）'!$AB$5:$AQ$5,0)))</f>
        <v>0</v>
      </c>
      <c r="W34" s="285"/>
      <c r="X34" s="200"/>
      <c r="Y34" s="210"/>
      <c r="Z34" s="218"/>
      <c r="AA34" s="213"/>
      <c r="AB34" s="214" t="str">
        <f t="shared" si="19"/>
        <v/>
      </c>
      <c r="AC34" s="214">
        <f t="shared" si="20"/>
        <v>0</v>
      </c>
      <c r="AD34" s="213"/>
      <c r="AE34" s="213"/>
      <c r="AF34" s="213"/>
      <c r="AG34" s="219"/>
      <c r="AH34" s="213">
        <f t="shared" si="21"/>
        <v>0</v>
      </c>
      <c r="AI34" s="221"/>
      <c r="AJ34" s="220"/>
      <c r="AK34" s="220"/>
      <c r="AL34" s="151" t="str">
        <f t="shared" si="22"/>
        <v/>
      </c>
      <c r="AM34" s="58"/>
      <c r="AN34" s="60" t="str">
        <f>IF(AM34&gt;0,VLOOKUP(AM34,'整理番号表（融資主体型補助事業）'!T$6:U$14,2,FALSE),"")</f>
        <v/>
      </c>
      <c r="AO34" s="58"/>
      <c r="AP34" s="59" t="str">
        <f>IF(AO34&gt;0,VLOOKUP(AO34,'整理番号表（融資主体型補助事業）'!T$18:U$23,2,FALSE),"")</f>
        <v/>
      </c>
      <c r="AQ34" s="61"/>
      <c r="AR34" s="154" t="str">
        <f t="shared" si="4"/>
        <v/>
      </c>
      <c r="AS34" s="161"/>
      <c r="AT34" s="164"/>
      <c r="AU34" s="92"/>
      <c r="AV34" s="109"/>
      <c r="AW34" s="109"/>
      <c r="AX34" s="127" t="str">
        <f t="shared" si="23"/>
        <v/>
      </c>
      <c r="AY34" s="92"/>
      <c r="AZ34" s="92"/>
      <c r="BA34" s="92"/>
      <c r="BB34" s="92"/>
      <c r="BC34" s="92"/>
      <c r="BD34" s="93"/>
      <c r="BE34" s="209">
        <f t="shared" si="6"/>
        <v>0</v>
      </c>
      <c r="BF34" s="209">
        <f t="shared" si="24"/>
        <v>0</v>
      </c>
      <c r="BG34" s="52">
        <f t="shared" si="14"/>
        <v>0</v>
      </c>
      <c r="BH34" s="52">
        <f t="shared" si="15"/>
        <v>0</v>
      </c>
      <c r="BJ34" s="113"/>
      <c r="BK34" s="115">
        <f t="shared" si="7"/>
        <v>0</v>
      </c>
      <c r="BL34" s="115">
        <f t="shared" si="25"/>
        <v>0</v>
      </c>
      <c r="BM34" s="114" t="str">
        <f t="shared" si="9"/>
        <v/>
      </c>
    </row>
    <row r="35" spans="1:65" s="52" customFormat="1" ht="34.5" customHeight="1">
      <c r="A35" s="48"/>
      <c r="B35" s="88"/>
      <c r="C35" s="55"/>
      <c r="D35" s="55"/>
      <c r="E35" s="60" t="str">
        <f t="shared" si="18"/>
        <v/>
      </c>
      <c r="F35" s="55"/>
      <c r="G35" s="56"/>
      <c r="H35" s="147" t="str">
        <f>IF(G35&gt;0,VLOOKUP(G35,'整理番号表（融資主体型補助事業）'!$B$6:$H$10,2,FALSE),"")</f>
        <v/>
      </c>
      <c r="I35" s="89"/>
      <c r="J35" s="56"/>
      <c r="K35" s="90" t="str">
        <f>IF(J35&gt;0,VLOOKUP(J35,'整理番号表（融資主体型補助事業）'!$B$15:$N$20,2,FALSE),"")</f>
        <v/>
      </c>
      <c r="L35" s="56"/>
      <c r="M35" s="60" t="str">
        <f>IF(L35&gt;0,VLOOKUP(L35,'整理番号表（融資主体型補助事業）'!$B$24:$F$50,2,FALSE),"")</f>
        <v/>
      </c>
      <c r="N35" s="56"/>
      <c r="O35" s="60" t="str">
        <f>IF(N35&gt;0,VLOOKUP(N35,'整理番号表（融資主体型補助事業）'!P$6:Q$37,2,FALSE),"")</f>
        <v/>
      </c>
      <c r="P35" s="155"/>
      <c r="Q35" s="55"/>
      <c r="R35" s="282"/>
      <c r="S35" s="282"/>
      <c r="T35" s="195"/>
      <c r="U35" s="195"/>
      <c r="V35" s="207">
        <f>IF(T35="",0,INDEX('整理番号表（融資主体型補助事業）'!$AB$6:$AQ$11,MATCH(T35,'整理番号表（融資主体型補助事業）'!$AA$6:$AA$11,0),MATCH(U35,'整理番号表（融資主体型補助事業）'!$AB$5:$AQ$5,0)))</f>
        <v>0</v>
      </c>
      <c r="W35" s="285"/>
      <c r="X35" s="200"/>
      <c r="Y35" s="210"/>
      <c r="Z35" s="218"/>
      <c r="AA35" s="213"/>
      <c r="AB35" s="214" t="str">
        <f t="shared" si="19"/>
        <v/>
      </c>
      <c r="AC35" s="214">
        <f t="shared" si="20"/>
        <v>0</v>
      </c>
      <c r="AD35" s="213"/>
      <c r="AE35" s="213"/>
      <c r="AF35" s="213"/>
      <c r="AG35" s="219"/>
      <c r="AH35" s="213">
        <f t="shared" si="21"/>
        <v>0</v>
      </c>
      <c r="AI35" s="221"/>
      <c r="AJ35" s="220"/>
      <c r="AK35" s="220"/>
      <c r="AL35" s="151" t="str">
        <f t="shared" si="22"/>
        <v/>
      </c>
      <c r="AM35" s="58"/>
      <c r="AN35" s="60" t="str">
        <f>IF(AM35&gt;0,VLOOKUP(AM35,'整理番号表（融資主体型補助事業）'!T$6:U$14,2,FALSE),"")</f>
        <v/>
      </c>
      <c r="AO35" s="58"/>
      <c r="AP35" s="59" t="str">
        <f>IF(AO35&gt;0,VLOOKUP(AO35,'整理番号表（融資主体型補助事業）'!T$18:U$23,2,FALSE),"")</f>
        <v/>
      </c>
      <c r="AQ35" s="61"/>
      <c r="AR35" s="154" t="str">
        <f t="shared" si="4"/>
        <v/>
      </c>
      <c r="AS35" s="161"/>
      <c r="AT35" s="164"/>
      <c r="AU35" s="92"/>
      <c r="AV35" s="109"/>
      <c r="AW35" s="109"/>
      <c r="AX35" s="127" t="str">
        <f t="shared" si="23"/>
        <v/>
      </c>
      <c r="AY35" s="92"/>
      <c r="AZ35" s="92"/>
      <c r="BA35" s="92"/>
      <c r="BB35" s="92"/>
      <c r="BC35" s="92"/>
      <c r="BD35" s="93"/>
      <c r="BE35" s="209">
        <f t="shared" si="6"/>
        <v>0</v>
      </c>
      <c r="BF35" s="209">
        <f t="shared" si="24"/>
        <v>0</v>
      </c>
      <c r="BG35" s="52">
        <f t="shared" si="14"/>
        <v>0</v>
      </c>
      <c r="BH35" s="52">
        <f t="shared" si="15"/>
        <v>0</v>
      </c>
      <c r="BJ35" s="113"/>
      <c r="BK35" s="115">
        <f t="shared" si="7"/>
        <v>0</v>
      </c>
      <c r="BL35" s="115">
        <f t="shared" si="25"/>
        <v>0</v>
      </c>
      <c r="BM35" s="114" t="str">
        <f t="shared" si="9"/>
        <v/>
      </c>
    </row>
    <row r="36" spans="1:65" s="52" customFormat="1" ht="34.5" customHeight="1">
      <c r="A36" s="48"/>
      <c r="B36" s="88"/>
      <c r="C36" s="55"/>
      <c r="D36" s="55"/>
      <c r="E36" s="60" t="str">
        <f t="shared" si="18"/>
        <v/>
      </c>
      <c r="F36" s="55"/>
      <c r="G36" s="56"/>
      <c r="H36" s="147" t="str">
        <f>IF(G36&gt;0,VLOOKUP(G36,'整理番号表（融資主体型補助事業）'!$B$6:$H$10,2,FALSE),"")</f>
        <v/>
      </c>
      <c r="I36" s="89"/>
      <c r="J36" s="56"/>
      <c r="K36" s="90" t="str">
        <f>IF(J36&gt;0,VLOOKUP(J36,'整理番号表（融資主体型補助事業）'!$B$15:$N$20,2,FALSE),"")</f>
        <v/>
      </c>
      <c r="L36" s="56"/>
      <c r="M36" s="60" t="str">
        <f>IF(L36&gt;0,VLOOKUP(L36,'整理番号表（融資主体型補助事業）'!$B$24:$F$50,2,FALSE),"")</f>
        <v/>
      </c>
      <c r="N36" s="56"/>
      <c r="O36" s="60" t="str">
        <f>IF(N36&gt;0,VLOOKUP(N36,'整理番号表（融資主体型補助事業）'!P$6:Q$37,2,FALSE),"")</f>
        <v/>
      </c>
      <c r="P36" s="155"/>
      <c r="Q36" s="55"/>
      <c r="R36" s="282"/>
      <c r="S36" s="282"/>
      <c r="T36" s="195"/>
      <c r="U36" s="195"/>
      <c r="V36" s="207">
        <f>IF(T36="",0,INDEX('整理番号表（融資主体型補助事業）'!$AB$6:$AQ$11,MATCH(T36,'整理番号表（融資主体型補助事業）'!$AA$6:$AA$11,0),MATCH(U36,'整理番号表（融資主体型補助事業）'!$AB$5:$AQ$5,0)))</f>
        <v>0</v>
      </c>
      <c r="W36" s="285"/>
      <c r="X36" s="200"/>
      <c r="Y36" s="210"/>
      <c r="Z36" s="218"/>
      <c r="AA36" s="213"/>
      <c r="AB36" s="214" t="str">
        <f t="shared" si="19"/>
        <v/>
      </c>
      <c r="AC36" s="214">
        <f t="shared" si="20"/>
        <v>0</v>
      </c>
      <c r="AD36" s="213"/>
      <c r="AE36" s="213"/>
      <c r="AF36" s="213"/>
      <c r="AG36" s="219"/>
      <c r="AH36" s="213">
        <f t="shared" si="21"/>
        <v>0</v>
      </c>
      <c r="AI36" s="221"/>
      <c r="AJ36" s="220"/>
      <c r="AK36" s="220"/>
      <c r="AL36" s="151" t="str">
        <f t="shared" si="22"/>
        <v/>
      </c>
      <c r="AM36" s="58"/>
      <c r="AN36" s="60" t="str">
        <f>IF(AM36&gt;0,VLOOKUP(AM36,'整理番号表（融資主体型補助事業）'!T$6:U$14,2,FALSE),"")</f>
        <v/>
      </c>
      <c r="AO36" s="58"/>
      <c r="AP36" s="59" t="str">
        <f>IF(AO36&gt;0,VLOOKUP(AO36,'整理番号表（融資主体型補助事業）'!T$18:U$23,2,FALSE),"")</f>
        <v/>
      </c>
      <c r="AQ36" s="61"/>
      <c r="AR36" s="154" t="str">
        <f t="shared" si="4"/>
        <v/>
      </c>
      <c r="AS36" s="161"/>
      <c r="AT36" s="164"/>
      <c r="AU36" s="92"/>
      <c r="AV36" s="109"/>
      <c r="AW36" s="109"/>
      <c r="AX36" s="127" t="str">
        <f t="shared" si="23"/>
        <v/>
      </c>
      <c r="AY36" s="92"/>
      <c r="AZ36" s="92"/>
      <c r="BA36" s="92"/>
      <c r="BB36" s="92"/>
      <c r="BC36" s="92"/>
      <c r="BD36" s="93"/>
      <c r="BE36" s="209">
        <f t="shared" si="6"/>
        <v>0</v>
      </c>
      <c r="BF36" s="209">
        <f t="shared" si="24"/>
        <v>0</v>
      </c>
      <c r="BG36" s="52">
        <f t="shared" si="14"/>
        <v>0</v>
      </c>
      <c r="BH36" s="52">
        <f t="shared" si="15"/>
        <v>0</v>
      </c>
      <c r="BJ36" s="113"/>
      <c r="BK36" s="115">
        <f t="shared" si="7"/>
        <v>0</v>
      </c>
      <c r="BL36" s="115">
        <f t="shared" si="25"/>
        <v>0</v>
      </c>
      <c r="BM36" s="114" t="str">
        <f t="shared" si="9"/>
        <v/>
      </c>
    </row>
    <row r="37" spans="1:65" s="52" customFormat="1" ht="34.5" customHeight="1">
      <c r="A37" s="48"/>
      <c r="B37" s="88"/>
      <c r="C37" s="55"/>
      <c r="D37" s="55"/>
      <c r="E37" s="60" t="str">
        <f t="shared" si="18"/>
        <v/>
      </c>
      <c r="F37" s="55"/>
      <c r="G37" s="56"/>
      <c r="H37" s="147" t="str">
        <f>IF(G37&gt;0,VLOOKUP(G37,'整理番号表（融資主体型補助事業）'!$B$6:$H$10,2,FALSE),"")</f>
        <v/>
      </c>
      <c r="I37" s="89"/>
      <c r="J37" s="56"/>
      <c r="K37" s="90" t="str">
        <f>IF(J37&gt;0,VLOOKUP(J37,'整理番号表（融資主体型補助事業）'!$B$15:$N$20,2,FALSE),"")</f>
        <v/>
      </c>
      <c r="L37" s="56"/>
      <c r="M37" s="60" t="str">
        <f>IF(L37&gt;0,VLOOKUP(L37,'整理番号表（融資主体型補助事業）'!$B$24:$F$50,2,FALSE),"")</f>
        <v/>
      </c>
      <c r="N37" s="56"/>
      <c r="O37" s="60" t="str">
        <f>IF(N37&gt;0,VLOOKUP(N37,'整理番号表（融資主体型補助事業）'!P$6:Q$37,2,FALSE),"")</f>
        <v/>
      </c>
      <c r="P37" s="155"/>
      <c r="Q37" s="55"/>
      <c r="R37" s="282"/>
      <c r="S37" s="282"/>
      <c r="T37" s="195"/>
      <c r="U37" s="195"/>
      <c r="V37" s="207">
        <f>IF(T37="",0,INDEX('整理番号表（融資主体型補助事業）'!$AB$6:$AQ$11,MATCH(T37,'整理番号表（融資主体型補助事業）'!$AA$6:$AA$11,0),MATCH(U37,'整理番号表（融資主体型補助事業）'!$AB$5:$AQ$5,0)))</f>
        <v>0</v>
      </c>
      <c r="W37" s="285"/>
      <c r="X37" s="200"/>
      <c r="Y37" s="210"/>
      <c r="Z37" s="218"/>
      <c r="AA37" s="213"/>
      <c r="AB37" s="214" t="str">
        <f t="shared" si="19"/>
        <v/>
      </c>
      <c r="AC37" s="214">
        <f t="shared" si="20"/>
        <v>0</v>
      </c>
      <c r="AD37" s="213"/>
      <c r="AE37" s="213"/>
      <c r="AF37" s="213"/>
      <c r="AG37" s="219"/>
      <c r="AH37" s="213">
        <f t="shared" si="21"/>
        <v>0</v>
      </c>
      <c r="AI37" s="221"/>
      <c r="AJ37" s="220"/>
      <c r="AK37" s="220"/>
      <c r="AL37" s="151" t="str">
        <f t="shared" si="22"/>
        <v/>
      </c>
      <c r="AM37" s="58"/>
      <c r="AN37" s="60" t="str">
        <f>IF(AM37&gt;0,VLOOKUP(AM37,'整理番号表（融資主体型補助事業）'!T$6:U$14,2,FALSE),"")</f>
        <v/>
      </c>
      <c r="AO37" s="58"/>
      <c r="AP37" s="59" t="str">
        <f>IF(AO37&gt;0,VLOOKUP(AO37,'整理番号表（融資主体型補助事業）'!T$18:U$23,2,FALSE),"")</f>
        <v/>
      </c>
      <c r="AQ37" s="61"/>
      <c r="AR37" s="154" t="str">
        <f t="shared" si="4"/>
        <v/>
      </c>
      <c r="AS37" s="161"/>
      <c r="AT37" s="164"/>
      <c r="AU37" s="92"/>
      <c r="AV37" s="109"/>
      <c r="AW37" s="109"/>
      <c r="AX37" s="127" t="str">
        <f t="shared" si="23"/>
        <v/>
      </c>
      <c r="AY37" s="92"/>
      <c r="AZ37" s="92"/>
      <c r="BA37" s="92"/>
      <c r="BB37" s="92"/>
      <c r="BC37" s="92"/>
      <c r="BD37" s="93"/>
      <c r="BE37" s="209">
        <f t="shared" si="6"/>
        <v>0</v>
      </c>
      <c r="BF37" s="209">
        <f t="shared" si="24"/>
        <v>0</v>
      </c>
      <c r="BG37" s="52">
        <f t="shared" si="14"/>
        <v>0</v>
      </c>
      <c r="BH37" s="52">
        <f t="shared" si="15"/>
        <v>0</v>
      </c>
      <c r="BJ37" s="113"/>
      <c r="BK37" s="115">
        <f t="shared" si="7"/>
        <v>0</v>
      </c>
      <c r="BL37" s="115">
        <f t="shared" si="25"/>
        <v>0</v>
      </c>
      <c r="BM37" s="114" t="str">
        <f t="shared" si="9"/>
        <v/>
      </c>
    </row>
    <row r="38" spans="1:65" s="52" customFormat="1" ht="34.5" customHeight="1">
      <c r="A38" s="48"/>
      <c r="B38" s="88"/>
      <c r="C38" s="55"/>
      <c r="D38" s="55"/>
      <c r="E38" s="60" t="str">
        <f t="shared" si="18"/>
        <v/>
      </c>
      <c r="F38" s="55"/>
      <c r="G38" s="56"/>
      <c r="H38" s="147" t="str">
        <f>IF(G38&gt;0,VLOOKUP(G38,'整理番号表（融資主体型補助事業）'!$B$6:$H$10,2,FALSE),"")</f>
        <v/>
      </c>
      <c r="I38" s="89"/>
      <c r="J38" s="56"/>
      <c r="K38" s="90" t="str">
        <f>IF(J38&gt;0,VLOOKUP(J38,'整理番号表（融資主体型補助事業）'!$B$15:$N$20,2,FALSE),"")</f>
        <v/>
      </c>
      <c r="L38" s="56"/>
      <c r="M38" s="60" t="str">
        <f>IF(L38&gt;0,VLOOKUP(L38,'整理番号表（融資主体型補助事業）'!$B$24:$F$50,2,FALSE),"")</f>
        <v/>
      </c>
      <c r="N38" s="56"/>
      <c r="O38" s="60" t="str">
        <f>IF(N38&gt;0,VLOOKUP(N38,'整理番号表（融資主体型補助事業）'!P$6:Q$37,2,FALSE),"")</f>
        <v/>
      </c>
      <c r="P38" s="155"/>
      <c r="Q38" s="55"/>
      <c r="R38" s="282"/>
      <c r="S38" s="282"/>
      <c r="T38" s="195"/>
      <c r="U38" s="195"/>
      <c r="V38" s="207">
        <f>IF(T38="",0,INDEX('整理番号表（融資主体型補助事業）'!$AB$6:$AQ$11,MATCH(T38,'整理番号表（融資主体型補助事業）'!$AA$6:$AA$11,0),MATCH(U38,'整理番号表（融資主体型補助事業）'!$AB$5:$AQ$5,0)))</f>
        <v>0</v>
      </c>
      <c r="W38" s="285"/>
      <c r="X38" s="200"/>
      <c r="Y38" s="210"/>
      <c r="Z38" s="218"/>
      <c r="AA38" s="213"/>
      <c r="AB38" s="214" t="str">
        <f t="shared" si="19"/>
        <v/>
      </c>
      <c r="AC38" s="214">
        <f t="shared" si="20"/>
        <v>0</v>
      </c>
      <c r="AD38" s="213"/>
      <c r="AE38" s="213"/>
      <c r="AF38" s="213"/>
      <c r="AG38" s="219"/>
      <c r="AH38" s="213">
        <f t="shared" si="21"/>
        <v>0</v>
      </c>
      <c r="AI38" s="221"/>
      <c r="AJ38" s="220"/>
      <c r="AK38" s="220"/>
      <c r="AL38" s="151" t="str">
        <f t="shared" si="22"/>
        <v/>
      </c>
      <c r="AM38" s="58"/>
      <c r="AN38" s="60" t="str">
        <f>IF(AM38&gt;0,VLOOKUP(AM38,'整理番号表（融資主体型補助事業）'!T$6:U$14,2,FALSE),"")</f>
        <v/>
      </c>
      <c r="AO38" s="58"/>
      <c r="AP38" s="59" t="str">
        <f>IF(AO38&gt;0,VLOOKUP(AO38,'整理番号表（融資主体型補助事業）'!T$18:U$23,2,FALSE),"")</f>
        <v/>
      </c>
      <c r="AQ38" s="61"/>
      <c r="AR38" s="154" t="str">
        <f t="shared" si="4"/>
        <v/>
      </c>
      <c r="AS38" s="161"/>
      <c r="AT38" s="164"/>
      <c r="AU38" s="92"/>
      <c r="AV38" s="109"/>
      <c r="AW38" s="109"/>
      <c r="AX38" s="127" t="str">
        <f t="shared" si="23"/>
        <v/>
      </c>
      <c r="AY38" s="92"/>
      <c r="AZ38" s="92"/>
      <c r="BA38" s="92"/>
      <c r="BB38" s="92"/>
      <c r="BC38" s="92"/>
      <c r="BD38" s="93"/>
      <c r="BE38" s="209">
        <f t="shared" si="6"/>
        <v>0</v>
      </c>
      <c r="BF38" s="209">
        <f t="shared" si="24"/>
        <v>0</v>
      </c>
      <c r="BG38" s="52">
        <f t="shared" si="14"/>
        <v>0</v>
      </c>
      <c r="BH38" s="52">
        <f t="shared" si="15"/>
        <v>0</v>
      </c>
      <c r="BJ38" s="113"/>
      <c r="BK38" s="115">
        <f t="shared" si="7"/>
        <v>0</v>
      </c>
      <c r="BL38" s="115">
        <f t="shared" si="25"/>
        <v>0</v>
      </c>
      <c r="BM38" s="114" t="str">
        <f t="shared" si="9"/>
        <v/>
      </c>
    </row>
    <row r="39" spans="1:65" s="52" customFormat="1" ht="34.5" customHeight="1">
      <c r="A39" s="48"/>
      <c r="B39" s="88"/>
      <c r="C39" s="55"/>
      <c r="D39" s="55"/>
      <c r="E39" s="60" t="str">
        <f t="shared" si="18"/>
        <v/>
      </c>
      <c r="F39" s="55"/>
      <c r="G39" s="56"/>
      <c r="H39" s="147" t="str">
        <f>IF(G39&gt;0,VLOOKUP(G39,'整理番号表（融資主体型補助事業）'!$B$6:$H$10,2,FALSE),"")</f>
        <v/>
      </c>
      <c r="I39" s="89"/>
      <c r="J39" s="56"/>
      <c r="K39" s="90" t="str">
        <f>IF(J39&gt;0,VLOOKUP(J39,'整理番号表（融資主体型補助事業）'!$B$15:$N$20,2,FALSE),"")</f>
        <v/>
      </c>
      <c r="L39" s="56"/>
      <c r="M39" s="60" t="str">
        <f>IF(L39&gt;0,VLOOKUP(L39,'整理番号表（融資主体型補助事業）'!$B$24:$F$50,2,FALSE),"")</f>
        <v/>
      </c>
      <c r="N39" s="56"/>
      <c r="O39" s="60" t="str">
        <f>IF(N39&gt;0,VLOOKUP(N39,'整理番号表（融資主体型補助事業）'!P$6:Q$37,2,FALSE),"")</f>
        <v/>
      </c>
      <c r="P39" s="155"/>
      <c r="Q39" s="55"/>
      <c r="R39" s="282"/>
      <c r="S39" s="282"/>
      <c r="T39" s="195"/>
      <c r="U39" s="195"/>
      <c r="V39" s="207">
        <f>IF(T39="",0,INDEX('整理番号表（融資主体型補助事業）'!$AB$6:$AQ$11,MATCH(T39,'整理番号表（融資主体型補助事業）'!$AA$6:$AA$11,0),MATCH(U39,'整理番号表（融資主体型補助事業）'!$AB$5:$AQ$5,0)))</f>
        <v>0</v>
      </c>
      <c r="W39" s="285"/>
      <c r="X39" s="200"/>
      <c r="Y39" s="210"/>
      <c r="Z39" s="218"/>
      <c r="AA39" s="213"/>
      <c r="AB39" s="214" t="str">
        <f t="shared" si="19"/>
        <v/>
      </c>
      <c r="AC39" s="214">
        <f t="shared" si="20"/>
        <v>0</v>
      </c>
      <c r="AD39" s="213"/>
      <c r="AE39" s="213"/>
      <c r="AF39" s="213"/>
      <c r="AG39" s="219"/>
      <c r="AH39" s="213">
        <f t="shared" si="21"/>
        <v>0</v>
      </c>
      <c r="AI39" s="221"/>
      <c r="AJ39" s="220"/>
      <c r="AK39" s="220"/>
      <c r="AL39" s="151" t="str">
        <f t="shared" si="22"/>
        <v/>
      </c>
      <c r="AM39" s="58"/>
      <c r="AN39" s="60" t="str">
        <f>IF(AM39&gt;0,VLOOKUP(AM39,'整理番号表（融資主体型補助事業）'!T$6:U$14,2,FALSE),"")</f>
        <v/>
      </c>
      <c r="AO39" s="58"/>
      <c r="AP39" s="59" t="str">
        <f>IF(AO39&gt;0,VLOOKUP(AO39,'整理番号表（融資主体型補助事業）'!T$18:U$23,2,FALSE),"")</f>
        <v/>
      </c>
      <c r="AQ39" s="61"/>
      <c r="AR39" s="154" t="str">
        <f t="shared" si="4"/>
        <v/>
      </c>
      <c r="AS39" s="161"/>
      <c r="AT39" s="164"/>
      <c r="AU39" s="92"/>
      <c r="AV39" s="109"/>
      <c r="AW39" s="109"/>
      <c r="AX39" s="127" t="str">
        <f t="shared" si="23"/>
        <v/>
      </c>
      <c r="AY39" s="92"/>
      <c r="AZ39" s="92"/>
      <c r="BA39" s="92"/>
      <c r="BB39" s="92"/>
      <c r="BC39" s="92"/>
      <c r="BD39" s="93"/>
      <c r="BE39" s="209">
        <f t="shared" si="6"/>
        <v>0</v>
      </c>
      <c r="BF39" s="209">
        <f t="shared" si="24"/>
        <v>0</v>
      </c>
      <c r="BG39" s="52">
        <f t="shared" si="14"/>
        <v>0</v>
      </c>
      <c r="BH39" s="52">
        <f t="shared" si="15"/>
        <v>0</v>
      </c>
      <c r="BJ39" s="113"/>
      <c r="BK39" s="115">
        <f t="shared" si="7"/>
        <v>0</v>
      </c>
      <c r="BL39" s="115">
        <f t="shared" si="25"/>
        <v>0</v>
      </c>
      <c r="BM39" s="114" t="str">
        <f t="shared" si="9"/>
        <v/>
      </c>
    </row>
    <row r="40" spans="1:65" s="52" customFormat="1" ht="34.5" customHeight="1">
      <c r="A40" s="48"/>
      <c r="B40" s="88"/>
      <c r="C40" s="55"/>
      <c r="D40" s="55"/>
      <c r="E40" s="60" t="str">
        <f t="shared" si="18"/>
        <v/>
      </c>
      <c r="F40" s="55"/>
      <c r="G40" s="56"/>
      <c r="H40" s="147" t="str">
        <f>IF(G40&gt;0,VLOOKUP(G40,'整理番号表（融資主体型補助事業）'!$B$6:$H$10,2,FALSE),"")</f>
        <v/>
      </c>
      <c r="I40" s="89"/>
      <c r="J40" s="56"/>
      <c r="K40" s="90" t="str">
        <f>IF(J40&gt;0,VLOOKUP(J40,'整理番号表（融資主体型補助事業）'!$B$15:$N$20,2,FALSE),"")</f>
        <v/>
      </c>
      <c r="L40" s="56"/>
      <c r="M40" s="60" t="str">
        <f>IF(L40&gt;0,VLOOKUP(L40,'整理番号表（融資主体型補助事業）'!$B$24:$F$50,2,FALSE),"")</f>
        <v/>
      </c>
      <c r="N40" s="56"/>
      <c r="O40" s="60" t="str">
        <f>IF(N40&gt;0,VLOOKUP(N40,'整理番号表（融資主体型補助事業）'!P$6:Q$37,2,FALSE),"")</f>
        <v/>
      </c>
      <c r="P40" s="155"/>
      <c r="Q40" s="55"/>
      <c r="R40" s="282"/>
      <c r="S40" s="282"/>
      <c r="T40" s="195"/>
      <c r="U40" s="195"/>
      <c r="V40" s="207">
        <f>IF(T40="",0,INDEX('整理番号表（融資主体型補助事業）'!$AB$6:$AQ$11,MATCH(T40,'整理番号表（融資主体型補助事業）'!$AA$6:$AA$11,0),MATCH(U40,'整理番号表（融資主体型補助事業）'!$AB$5:$AQ$5,0)))</f>
        <v>0</v>
      </c>
      <c r="W40" s="285"/>
      <c r="X40" s="200"/>
      <c r="Y40" s="210"/>
      <c r="Z40" s="218"/>
      <c r="AA40" s="213"/>
      <c r="AB40" s="214" t="str">
        <f t="shared" si="19"/>
        <v/>
      </c>
      <c r="AC40" s="214">
        <f t="shared" si="20"/>
        <v>0</v>
      </c>
      <c r="AD40" s="213"/>
      <c r="AE40" s="213"/>
      <c r="AF40" s="213"/>
      <c r="AG40" s="219"/>
      <c r="AH40" s="213">
        <f t="shared" si="21"/>
        <v>0</v>
      </c>
      <c r="AI40" s="221"/>
      <c r="AJ40" s="220"/>
      <c r="AK40" s="220"/>
      <c r="AL40" s="151" t="str">
        <f t="shared" si="22"/>
        <v/>
      </c>
      <c r="AM40" s="58"/>
      <c r="AN40" s="60" t="str">
        <f>IF(AM40&gt;0,VLOOKUP(AM40,'整理番号表（融資主体型補助事業）'!T$6:U$14,2,FALSE),"")</f>
        <v/>
      </c>
      <c r="AO40" s="58"/>
      <c r="AP40" s="59" t="str">
        <f>IF(AO40&gt;0,VLOOKUP(AO40,'整理番号表（融資主体型補助事業）'!T$18:U$23,2,FALSE),"")</f>
        <v/>
      </c>
      <c r="AQ40" s="61"/>
      <c r="AR40" s="154" t="str">
        <f t="shared" si="4"/>
        <v/>
      </c>
      <c r="AS40" s="161"/>
      <c r="AT40" s="164"/>
      <c r="AU40" s="92"/>
      <c r="AV40" s="109"/>
      <c r="AW40" s="109"/>
      <c r="AX40" s="127" t="str">
        <f t="shared" si="23"/>
        <v/>
      </c>
      <c r="AY40" s="92"/>
      <c r="AZ40" s="92"/>
      <c r="BA40" s="92"/>
      <c r="BB40" s="92"/>
      <c r="BC40" s="92"/>
      <c r="BD40" s="93"/>
      <c r="BE40" s="209">
        <f t="shared" si="6"/>
        <v>0</v>
      </c>
      <c r="BF40" s="209">
        <f t="shared" si="24"/>
        <v>0</v>
      </c>
      <c r="BG40" s="52">
        <f t="shared" si="14"/>
        <v>0</v>
      </c>
      <c r="BH40" s="52">
        <f t="shared" si="15"/>
        <v>0</v>
      </c>
      <c r="BJ40" s="113"/>
      <c r="BK40" s="115">
        <f t="shared" si="7"/>
        <v>0</v>
      </c>
      <c r="BL40" s="115">
        <f t="shared" si="25"/>
        <v>0</v>
      </c>
      <c r="BM40" s="114" t="str">
        <f t="shared" si="9"/>
        <v/>
      </c>
    </row>
    <row r="41" spans="1:65" s="52" customFormat="1" ht="34.5" customHeight="1">
      <c r="A41" s="48"/>
      <c r="B41" s="88"/>
      <c r="C41" s="55"/>
      <c r="D41" s="55"/>
      <c r="E41" s="60" t="str">
        <f t="shared" si="18"/>
        <v/>
      </c>
      <c r="F41" s="55"/>
      <c r="G41" s="56"/>
      <c r="H41" s="147" t="str">
        <f>IF(G41&gt;0,VLOOKUP(G41,'整理番号表（融資主体型補助事業）'!$B$6:$H$10,2,FALSE),"")</f>
        <v/>
      </c>
      <c r="I41" s="89"/>
      <c r="J41" s="56"/>
      <c r="K41" s="90" t="str">
        <f>IF(J41&gt;0,VLOOKUP(J41,'整理番号表（融資主体型補助事業）'!$B$15:$N$20,2,FALSE),"")</f>
        <v/>
      </c>
      <c r="L41" s="56"/>
      <c r="M41" s="60" t="str">
        <f>IF(L41&gt;0,VLOOKUP(L41,'整理番号表（融資主体型補助事業）'!$B$24:$F$50,2,FALSE),"")</f>
        <v/>
      </c>
      <c r="N41" s="56"/>
      <c r="O41" s="60" t="str">
        <f>IF(N41&gt;0,VLOOKUP(N41,'整理番号表（融資主体型補助事業）'!P$6:Q$37,2,FALSE),"")</f>
        <v/>
      </c>
      <c r="P41" s="155"/>
      <c r="Q41" s="55"/>
      <c r="R41" s="282"/>
      <c r="S41" s="282"/>
      <c r="T41" s="195"/>
      <c r="U41" s="195"/>
      <c r="V41" s="207">
        <f>IF(T41="",0,INDEX('整理番号表（融資主体型補助事業）'!$AB$6:$AQ$11,MATCH(T41,'整理番号表（融資主体型補助事業）'!$AA$6:$AA$11,0),MATCH(U41,'整理番号表（融資主体型補助事業）'!$AB$5:$AQ$5,0)))</f>
        <v>0</v>
      </c>
      <c r="W41" s="285"/>
      <c r="X41" s="200"/>
      <c r="Y41" s="210"/>
      <c r="Z41" s="218"/>
      <c r="AA41" s="213"/>
      <c r="AB41" s="214" t="str">
        <f t="shared" si="19"/>
        <v/>
      </c>
      <c r="AC41" s="214">
        <f t="shared" si="20"/>
        <v>0</v>
      </c>
      <c r="AD41" s="213"/>
      <c r="AE41" s="213"/>
      <c r="AF41" s="213"/>
      <c r="AG41" s="219"/>
      <c r="AH41" s="213">
        <f t="shared" si="21"/>
        <v>0</v>
      </c>
      <c r="AI41" s="221"/>
      <c r="AJ41" s="220"/>
      <c r="AK41" s="220"/>
      <c r="AL41" s="151" t="str">
        <f t="shared" si="22"/>
        <v/>
      </c>
      <c r="AM41" s="58"/>
      <c r="AN41" s="60" t="str">
        <f>IF(AM41&gt;0,VLOOKUP(AM41,'整理番号表（融資主体型補助事業）'!T$6:U$14,2,FALSE),"")</f>
        <v/>
      </c>
      <c r="AO41" s="58"/>
      <c r="AP41" s="59" t="str">
        <f>IF(AO41&gt;0,VLOOKUP(AO41,'整理番号表（融資主体型補助事業）'!T$18:U$23,2,FALSE),"")</f>
        <v/>
      </c>
      <c r="AQ41" s="61"/>
      <c r="AR41" s="154" t="str">
        <f t="shared" si="4"/>
        <v/>
      </c>
      <c r="AS41" s="161"/>
      <c r="AT41" s="164"/>
      <c r="AU41" s="92"/>
      <c r="AV41" s="109"/>
      <c r="AW41" s="109"/>
      <c r="AX41" s="127" t="str">
        <f t="shared" si="23"/>
        <v/>
      </c>
      <c r="AY41" s="92"/>
      <c r="AZ41" s="92"/>
      <c r="BA41" s="92"/>
      <c r="BB41" s="92"/>
      <c r="BC41" s="92"/>
      <c r="BD41" s="93"/>
      <c r="BE41" s="209">
        <f t="shared" si="6"/>
        <v>0</v>
      </c>
      <c r="BF41" s="209">
        <f t="shared" si="24"/>
        <v>0</v>
      </c>
      <c r="BG41" s="52">
        <f t="shared" si="14"/>
        <v>0</v>
      </c>
      <c r="BH41" s="52">
        <f t="shared" si="15"/>
        <v>0</v>
      </c>
      <c r="BJ41" s="113"/>
      <c r="BK41" s="115">
        <f t="shared" si="7"/>
        <v>0</v>
      </c>
      <c r="BL41" s="115">
        <f t="shared" si="25"/>
        <v>0</v>
      </c>
      <c r="BM41" s="114" t="str">
        <f t="shared" si="9"/>
        <v/>
      </c>
    </row>
    <row r="42" spans="1:65" s="52" customFormat="1" ht="34.5" customHeight="1">
      <c r="A42" s="48"/>
      <c r="B42" s="88"/>
      <c r="C42" s="55"/>
      <c r="D42" s="55"/>
      <c r="E42" s="60" t="str">
        <f t="shared" si="18"/>
        <v/>
      </c>
      <c r="F42" s="55"/>
      <c r="G42" s="56"/>
      <c r="H42" s="147" t="str">
        <f>IF(G42&gt;0,VLOOKUP(G42,'整理番号表（融資主体型補助事業）'!$B$6:$H$10,2,FALSE),"")</f>
        <v/>
      </c>
      <c r="I42" s="89"/>
      <c r="J42" s="56"/>
      <c r="K42" s="90" t="str">
        <f>IF(J42&gt;0,VLOOKUP(J42,'整理番号表（融資主体型補助事業）'!$B$15:$N$20,2,FALSE),"")</f>
        <v/>
      </c>
      <c r="L42" s="56"/>
      <c r="M42" s="60" t="str">
        <f>IF(L42&gt;0,VLOOKUP(L42,'整理番号表（融資主体型補助事業）'!$B$24:$F$50,2,FALSE),"")</f>
        <v/>
      </c>
      <c r="N42" s="56"/>
      <c r="O42" s="60" t="str">
        <f>IF(N42&gt;0,VLOOKUP(N42,'整理番号表（融資主体型補助事業）'!P$6:Q$37,2,FALSE),"")</f>
        <v/>
      </c>
      <c r="P42" s="155"/>
      <c r="Q42" s="55"/>
      <c r="R42" s="282"/>
      <c r="S42" s="282"/>
      <c r="T42" s="195"/>
      <c r="U42" s="195"/>
      <c r="V42" s="207">
        <f>IF(T42="",0,INDEX('整理番号表（融資主体型補助事業）'!$AB$6:$AQ$11,MATCH(T42,'整理番号表（融資主体型補助事業）'!$AA$6:$AA$11,0),MATCH(U42,'整理番号表（融資主体型補助事業）'!$AB$5:$AQ$5,0)))</f>
        <v>0</v>
      </c>
      <c r="W42" s="285"/>
      <c r="X42" s="200"/>
      <c r="Y42" s="210"/>
      <c r="Z42" s="218"/>
      <c r="AA42" s="213"/>
      <c r="AB42" s="214" t="str">
        <f t="shared" si="19"/>
        <v/>
      </c>
      <c r="AC42" s="214">
        <f t="shared" si="20"/>
        <v>0</v>
      </c>
      <c r="AD42" s="213"/>
      <c r="AE42" s="213"/>
      <c r="AF42" s="213"/>
      <c r="AG42" s="219"/>
      <c r="AH42" s="213">
        <f t="shared" si="21"/>
        <v>0</v>
      </c>
      <c r="AI42" s="221"/>
      <c r="AJ42" s="220"/>
      <c r="AK42" s="220"/>
      <c r="AL42" s="151" t="str">
        <f t="shared" si="22"/>
        <v/>
      </c>
      <c r="AM42" s="58"/>
      <c r="AN42" s="60" t="str">
        <f>IF(AM42&gt;0,VLOOKUP(AM42,'整理番号表（融資主体型補助事業）'!T$6:U$14,2,FALSE),"")</f>
        <v/>
      </c>
      <c r="AO42" s="58"/>
      <c r="AP42" s="59" t="str">
        <f>IF(AO42&gt;0,VLOOKUP(AO42,'整理番号表（融資主体型補助事業）'!T$18:U$23,2,FALSE),"")</f>
        <v/>
      </c>
      <c r="AQ42" s="61"/>
      <c r="AR42" s="154" t="str">
        <f t="shared" si="4"/>
        <v/>
      </c>
      <c r="AS42" s="161"/>
      <c r="AT42" s="164"/>
      <c r="AU42" s="92"/>
      <c r="AV42" s="109"/>
      <c r="AW42" s="109"/>
      <c r="AX42" s="127" t="str">
        <f t="shared" si="23"/>
        <v/>
      </c>
      <c r="AY42" s="92"/>
      <c r="AZ42" s="92"/>
      <c r="BA42" s="92"/>
      <c r="BB42" s="92"/>
      <c r="BC42" s="92"/>
      <c r="BD42" s="93"/>
      <c r="BE42" s="209">
        <f t="shared" si="6"/>
        <v>0</v>
      </c>
      <c r="BF42" s="209">
        <f t="shared" si="24"/>
        <v>0</v>
      </c>
      <c r="BG42" s="52">
        <f t="shared" si="14"/>
        <v>0</v>
      </c>
      <c r="BH42" s="52">
        <f t="shared" si="15"/>
        <v>0</v>
      </c>
      <c r="BJ42" s="113"/>
      <c r="BK42" s="115">
        <f t="shared" si="7"/>
        <v>0</v>
      </c>
      <c r="BL42" s="115">
        <f t="shared" si="25"/>
        <v>0</v>
      </c>
      <c r="BM42" s="114" t="str">
        <f t="shared" si="9"/>
        <v/>
      </c>
    </row>
    <row r="43" spans="1:65" s="52" customFormat="1" ht="34.5" customHeight="1">
      <c r="A43" s="48"/>
      <c r="B43" s="88"/>
      <c r="C43" s="55"/>
      <c r="D43" s="55"/>
      <c r="E43" s="60" t="str">
        <f t="shared" si="18"/>
        <v/>
      </c>
      <c r="F43" s="55"/>
      <c r="G43" s="56"/>
      <c r="H43" s="147" t="str">
        <f>IF(G43&gt;0,VLOOKUP(G43,'整理番号表（融資主体型補助事業）'!$B$6:$H$10,2,FALSE),"")</f>
        <v/>
      </c>
      <c r="I43" s="89"/>
      <c r="J43" s="56"/>
      <c r="K43" s="90" t="str">
        <f>IF(J43&gt;0,VLOOKUP(J43,'整理番号表（融資主体型補助事業）'!$B$15:$N$20,2,FALSE),"")</f>
        <v/>
      </c>
      <c r="L43" s="56"/>
      <c r="M43" s="60" t="str">
        <f>IF(L43&gt;0,VLOOKUP(L43,'整理番号表（融資主体型補助事業）'!$B$24:$F$50,2,FALSE),"")</f>
        <v/>
      </c>
      <c r="N43" s="56"/>
      <c r="O43" s="60" t="str">
        <f>IF(N43&gt;0,VLOOKUP(N43,'整理番号表（融資主体型補助事業）'!P$6:Q$37,2,FALSE),"")</f>
        <v/>
      </c>
      <c r="P43" s="155"/>
      <c r="Q43" s="55"/>
      <c r="R43" s="282"/>
      <c r="S43" s="282"/>
      <c r="T43" s="195"/>
      <c r="U43" s="195"/>
      <c r="V43" s="207">
        <f>IF(T43="",0,INDEX('整理番号表（融資主体型補助事業）'!$AB$6:$AQ$11,MATCH(T43,'整理番号表（融資主体型補助事業）'!$AA$6:$AA$11,0),MATCH(U43,'整理番号表（融資主体型補助事業）'!$AB$5:$AQ$5,0)))</f>
        <v>0</v>
      </c>
      <c r="W43" s="285"/>
      <c r="X43" s="200"/>
      <c r="Y43" s="210"/>
      <c r="Z43" s="218"/>
      <c r="AA43" s="213"/>
      <c r="AB43" s="214" t="str">
        <f t="shared" si="19"/>
        <v/>
      </c>
      <c r="AC43" s="214">
        <f t="shared" si="20"/>
        <v>0</v>
      </c>
      <c r="AD43" s="213"/>
      <c r="AE43" s="213"/>
      <c r="AF43" s="213"/>
      <c r="AG43" s="219"/>
      <c r="AH43" s="213">
        <f t="shared" si="21"/>
        <v>0</v>
      </c>
      <c r="AI43" s="221"/>
      <c r="AJ43" s="220"/>
      <c r="AK43" s="220"/>
      <c r="AL43" s="151" t="str">
        <f t="shared" si="22"/>
        <v/>
      </c>
      <c r="AM43" s="58"/>
      <c r="AN43" s="60" t="str">
        <f>IF(AM43&gt;0,VLOOKUP(AM43,'整理番号表（融資主体型補助事業）'!T$6:U$14,2,FALSE),"")</f>
        <v/>
      </c>
      <c r="AO43" s="58"/>
      <c r="AP43" s="59" t="str">
        <f>IF(AO43&gt;0,VLOOKUP(AO43,'整理番号表（融資主体型補助事業）'!T$18:U$23,2,FALSE),"")</f>
        <v/>
      </c>
      <c r="AQ43" s="61"/>
      <c r="AR43" s="154" t="str">
        <f t="shared" ref="AR43:AR73" si="26">IF(AQ43="","",IF(AQ43=1,AA43,""))</f>
        <v/>
      </c>
      <c r="AS43" s="161"/>
      <c r="AT43" s="164"/>
      <c r="AU43" s="92"/>
      <c r="AV43" s="109"/>
      <c r="AW43" s="109"/>
      <c r="AX43" s="127" t="str">
        <f t="shared" si="23"/>
        <v/>
      </c>
      <c r="AY43" s="92"/>
      <c r="AZ43" s="92"/>
      <c r="BA43" s="92"/>
      <c r="BB43" s="92"/>
      <c r="BC43" s="92"/>
      <c r="BD43" s="93"/>
      <c r="BE43" s="209">
        <f t="shared" ref="BE43:BE73" si="27">IF(V43&gt;0,IF(X43&gt;0,X43,(Y43-BK43)*V43*0.8/100),0)</f>
        <v>0</v>
      </c>
      <c r="BF43" s="209">
        <f t="shared" si="24"/>
        <v>0</v>
      </c>
      <c r="BG43" s="52">
        <f t="shared" si="14"/>
        <v>0</v>
      </c>
      <c r="BH43" s="52">
        <f t="shared" si="15"/>
        <v>0</v>
      </c>
      <c r="BJ43" s="113"/>
      <c r="BK43" s="115">
        <f t="shared" ref="BK43:BK73" si="28">IF(BJ43=1,ROUNDDOWN(Y43*8/108,0),0)</f>
        <v>0</v>
      </c>
      <c r="BL43" s="115">
        <f t="shared" si="25"/>
        <v>0</v>
      </c>
      <c r="BM43" s="114" t="str">
        <f t="shared" ref="BM43:BM73" si="29">IF(BJ43&gt;0,Z43/(Y43-BK43),"")</f>
        <v/>
      </c>
    </row>
    <row r="44" spans="1:65" s="52" customFormat="1" ht="34.5" customHeight="1">
      <c r="A44" s="48"/>
      <c r="B44" s="88"/>
      <c r="C44" s="55"/>
      <c r="D44" s="55"/>
      <c r="E44" s="60" t="str">
        <f t="shared" si="18"/>
        <v/>
      </c>
      <c r="F44" s="55"/>
      <c r="G44" s="56"/>
      <c r="H44" s="147" t="str">
        <f>IF(G44&gt;0,VLOOKUP(G44,'整理番号表（融資主体型補助事業）'!$B$6:$H$10,2,FALSE),"")</f>
        <v/>
      </c>
      <c r="I44" s="89"/>
      <c r="J44" s="56"/>
      <c r="K44" s="90" t="str">
        <f>IF(J44&gt;0,VLOOKUP(J44,'整理番号表（融資主体型補助事業）'!$B$15:$N$20,2,FALSE),"")</f>
        <v/>
      </c>
      <c r="L44" s="56"/>
      <c r="M44" s="60" t="str">
        <f>IF(L44&gt;0,VLOOKUP(L44,'整理番号表（融資主体型補助事業）'!$B$24:$F$50,2,FALSE),"")</f>
        <v/>
      </c>
      <c r="N44" s="56"/>
      <c r="O44" s="60" t="str">
        <f>IF(N44&gt;0,VLOOKUP(N44,'整理番号表（融資主体型補助事業）'!P$6:Q$37,2,FALSE),"")</f>
        <v/>
      </c>
      <c r="P44" s="155"/>
      <c r="Q44" s="55"/>
      <c r="R44" s="282"/>
      <c r="S44" s="282"/>
      <c r="T44" s="195"/>
      <c r="U44" s="195"/>
      <c r="V44" s="207">
        <f>IF(T44="",0,INDEX('整理番号表（融資主体型補助事業）'!$AB$6:$AQ$11,MATCH(T44,'整理番号表（融資主体型補助事業）'!$AA$6:$AA$11,0),MATCH(U44,'整理番号表（融資主体型補助事業）'!$AB$5:$AQ$5,0)))</f>
        <v>0</v>
      </c>
      <c r="W44" s="285"/>
      <c r="X44" s="200"/>
      <c r="Y44" s="210"/>
      <c r="Z44" s="218"/>
      <c r="AA44" s="213"/>
      <c r="AB44" s="214" t="str">
        <f t="shared" si="19"/>
        <v/>
      </c>
      <c r="AC44" s="214">
        <f t="shared" si="20"/>
        <v>0</v>
      </c>
      <c r="AD44" s="213"/>
      <c r="AE44" s="213"/>
      <c r="AF44" s="213"/>
      <c r="AG44" s="219"/>
      <c r="AH44" s="213">
        <f t="shared" si="21"/>
        <v>0</v>
      </c>
      <c r="AI44" s="221"/>
      <c r="AJ44" s="220"/>
      <c r="AK44" s="220"/>
      <c r="AL44" s="151" t="str">
        <f t="shared" si="22"/>
        <v/>
      </c>
      <c r="AM44" s="58"/>
      <c r="AN44" s="60" t="str">
        <f>IF(AM44&gt;0,VLOOKUP(AM44,'整理番号表（融資主体型補助事業）'!T$6:U$14,2,FALSE),"")</f>
        <v/>
      </c>
      <c r="AO44" s="58"/>
      <c r="AP44" s="59" t="str">
        <f>IF(AO44&gt;0,VLOOKUP(AO44,'整理番号表（融資主体型補助事業）'!T$18:U$23,2,FALSE),"")</f>
        <v/>
      </c>
      <c r="AQ44" s="61"/>
      <c r="AR44" s="154" t="str">
        <f t="shared" si="26"/>
        <v/>
      </c>
      <c r="AS44" s="161"/>
      <c r="AT44" s="164"/>
      <c r="AU44" s="92"/>
      <c r="AV44" s="109"/>
      <c r="AW44" s="109"/>
      <c r="AX44" s="127" t="str">
        <f t="shared" si="23"/>
        <v/>
      </c>
      <c r="AY44" s="92"/>
      <c r="AZ44" s="92"/>
      <c r="BA44" s="92"/>
      <c r="BB44" s="92"/>
      <c r="BC44" s="92"/>
      <c r="BD44" s="93"/>
      <c r="BE44" s="209">
        <f t="shared" si="27"/>
        <v>0</v>
      </c>
      <c r="BF44" s="209">
        <f t="shared" si="24"/>
        <v>0</v>
      </c>
      <c r="BG44" s="52">
        <f t="shared" ref="BG44:BG73" si="30">IF(F43=F44,0,1)</f>
        <v>0</v>
      </c>
      <c r="BH44" s="52">
        <f t="shared" ref="BH44:BH73" si="31">IF(F44="",0,IF(F43=F44,0,1))</f>
        <v>0</v>
      </c>
      <c r="BJ44" s="113"/>
      <c r="BK44" s="115">
        <f t="shared" si="28"/>
        <v>0</v>
      </c>
      <c r="BL44" s="115">
        <f t="shared" si="25"/>
        <v>0</v>
      </c>
      <c r="BM44" s="114" t="str">
        <f t="shared" si="29"/>
        <v/>
      </c>
    </row>
    <row r="45" spans="1:65" s="52" customFormat="1" ht="34.5" customHeight="1">
      <c r="A45" s="48"/>
      <c r="B45" s="88"/>
      <c r="C45" s="55"/>
      <c r="D45" s="55"/>
      <c r="E45" s="60" t="str">
        <f t="shared" si="18"/>
        <v/>
      </c>
      <c r="F45" s="55"/>
      <c r="G45" s="56"/>
      <c r="H45" s="147" t="str">
        <f>IF(G45&gt;0,VLOOKUP(G45,'整理番号表（融資主体型補助事業）'!$B$6:$H$10,2,FALSE),"")</f>
        <v/>
      </c>
      <c r="I45" s="89"/>
      <c r="J45" s="56"/>
      <c r="K45" s="90" t="str">
        <f>IF(J45&gt;0,VLOOKUP(J45,'整理番号表（融資主体型補助事業）'!$B$15:$N$20,2,FALSE),"")</f>
        <v/>
      </c>
      <c r="L45" s="56"/>
      <c r="M45" s="60" t="str">
        <f>IF(L45&gt;0,VLOOKUP(L45,'整理番号表（融資主体型補助事業）'!$B$24:$F$50,2,FALSE),"")</f>
        <v/>
      </c>
      <c r="N45" s="56"/>
      <c r="O45" s="60" t="str">
        <f>IF(N45&gt;0,VLOOKUP(N45,'整理番号表（融資主体型補助事業）'!P$6:Q$37,2,FALSE),"")</f>
        <v/>
      </c>
      <c r="P45" s="155"/>
      <c r="Q45" s="55"/>
      <c r="R45" s="282"/>
      <c r="S45" s="282"/>
      <c r="T45" s="195"/>
      <c r="U45" s="195"/>
      <c r="V45" s="207">
        <f>IF(T45="",0,INDEX('整理番号表（融資主体型補助事業）'!$AB$6:$AQ$11,MATCH(T45,'整理番号表（融資主体型補助事業）'!$AA$6:$AA$11,0),MATCH(U45,'整理番号表（融資主体型補助事業）'!$AB$5:$AQ$5,0)))</f>
        <v>0</v>
      </c>
      <c r="W45" s="285"/>
      <c r="X45" s="200"/>
      <c r="Y45" s="210"/>
      <c r="Z45" s="218"/>
      <c r="AA45" s="213"/>
      <c r="AB45" s="214" t="str">
        <f t="shared" si="19"/>
        <v/>
      </c>
      <c r="AC45" s="214">
        <f t="shared" si="20"/>
        <v>0</v>
      </c>
      <c r="AD45" s="213"/>
      <c r="AE45" s="213"/>
      <c r="AF45" s="213"/>
      <c r="AG45" s="219"/>
      <c r="AH45" s="213">
        <f t="shared" si="21"/>
        <v>0</v>
      </c>
      <c r="AI45" s="221"/>
      <c r="AJ45" s="220"/>
      <c r="AK45" s="220"/>
      <c r="AL45" s="151" t="str">
        <f t="shared" si="22"/>
        <v/>
      </c>
      <c r="AM45" s="58"/>
      <c r="AN45" s="60" t="str">
        <f>IF(AM45&gt;0,VLOOKUP(AM45,'整理番号表（融資主体型補助事業）'!T$6:U$14,2,FALSE),"")</f>
        <v/>
      </c>
      <c r="AO45" s="58"/>
      <c r="AP45" s="59" t="str">
        <f>IF(AO45&gt;0,VLOOKUP(AO45,'整理番号表（融資主体型補助事業）'!T$18:U$23,2,FALSE),"")</f>
        <v/>
      </c>
      <c r="AQ45" s="61"/>
      <c r="AR45" s="154" t="str">
        <f t="shared" si="26"/>
        <v/>
      </c>
      <c r="AS45" s="161"/>
      <c r="AT45" s="164"/>
      <c r="AU45" s="92"/>
      <c r="AV45" s="109"/>
      <c r="AW45" s="109"/>
      <c r="AX45" s="127" t="str">
        <f t="shared" si="23"/>
        <v/>
      </c>
      <c r="AY45" s="92"/>
      <c r="AZ45" s="92"/>
      <c r="BA45" s="92"/>
      <c r="BB45" s="92"/>
      <c r="BC45" s="92"/>
      <c r="BD45" s="93"/>
      <c r="BE45" s="209">
        <f t="shared" si="27"/>
        <v>0</v>
      </c>
      <c r="BF45" s="209">
        <f t="shared" si="24"/>
        <v>0</v>
      </c>
      <c r="BG45" s="52">
        <f t="shared" si="30"/>
        <v>0</v>
      </c>
      <c r="BH45" s="52">
        <f t="shared" si="31"/>
        <v>0</v>
      </c>
      <c r="BJ45" s="113"/>
      <c r="BK45" s="115">
        <f t="shared" si="28"/>
        <v>0</v>
      </c>
      <c r="BL45" s="115">
        <f t="shared" si="25"/>
        <v>0</v>
      </c>
      <c r="BM45" s="114" t="str">
        <f t="shared" si="29"/>
        <v/>
      </c>
    </row>
    <row r="46" spans="1:65" s="52" customFormat="1" ht="34.5" customHeight="1">
      <c r="A46" s="48"/>
      <c r="B46" s="88"/>
      <c r="C46" s="55"/>
      <c r="D46" s="55"/>
      <c r="E46" s="60" t="str">
        <f t="shared" si="18"/>
        <v/>
      </c>
      <c r="F46" s="55"/>
      <c r="G46" s="56"/>
      <c r="H46" s="147" t="str">
        <f>IF(G46&gt;0,VLOOKUP(G46,'整理番号表（融資主体型補助事業）'!$B$6:$H$10,2,FALSE),"")</f>
        <v/>
      </c>
      <c r="I46" s="89"/>
      <c r="J46" s="56"/>
      <c r="K46" s="90" t="str">
        <f>IF(J46&gt;0,VLOOKUP(J46,'整理番号表（融資主体型補助事業）'!$B$15:$N$20,2,FALSE),"")</f>
        <v/>
      </c>
      <c r="L46" s="56"/>
      <c r="M46" s="60" t="str">
        <f>IF(L46&gt;0,VLOOKUP(L46,'整理番号表（融資主体型補助事業）'!$B$24:$F$50,2,FALSE),"")</f>
        <v/>
      </c>
      <c r="N46" s="56"/>
      <c r="O46" s="60" t="str">
        <f>IF(N46&gt;0,VLOOKUP(N46,'整理番号表（融資主体型補助事業）'!P$6:Q$37,2,FALSE),"")</f>
        <v/>
      </c>
      <c r="P46" s="155"/>
      <c r="Q46" s="55"/>
      <c r="R46" s="282"/>
      <c r="S46" s="282"/>
      <c r="T46" s="195"/>
      <c r="U46" s="195"/>
      <c r="V46" s="207">
        <f>IF(T46="",0,INDEX('整理番号表（融資主体型補助事業）'!$AB$6:$AQ$11,MATCH(T46,'整理番号表（融資主体型補助事業）'!$AA$6:$AA$11,0),MATCH(U46,'整理番号表（融資主体型補助事業）'!$AB$5:$AQ$5,0)))</f>
        <v>0</v>
      </c>
      <c r="W46" s="285"/>
      <c r="X46" s="200"/>
      <c r="Y46" s="210"/>
      <c r="Z46" s="218"/>
      <c r="AA46" s="213"/>
      <c r="AB46" s="214" t="str">
        <f t="shared" si="19"/>
        <v/>
      </c>
      <c r="AC46" s="214">
        <f t="shared" si="20"/>
        <v>0</v>
      </c>
      <c r="AD46" s="213"/>
      <c r="AE46" s="213"/>
      <c r="AF46" s="213"/>
      <c r="AG46" s="219"/>
      <c r="AH46" s="213">
        <f t="shared" si="21"/>
        <v>0</v>
      </c>
      <c r="AI46" s="221"/>
      <c r="AJ46" s="220"/>
      <c r="AK46" s="220"/>
      <c r="AL46" s="151" t="str">
        <f t="shared" si="22"/>
        <v/>
      </c>
      <c r="AM46" s="58"/>
      <c r="AN46" s="60" t="str">
        <f>IF(AM46&gt;0,VLOOKUP(AM46,'整理番号表（融資主体型補助事業）'!T$6:U$14,2,FALSE),"")</f>
        <v/>
      </c>
      <c r="AO46" s="58"/>
      <c r="AP46" s="59" t="str">
        <f>IF(AO46&gt;0,VLOOKUP(AO46,'整理番号表（融資主体型補助事業）'!T$18:U$23,2,FALSE),"")</f>
        <v/>
      </c>
      <c r="AQ46" s="61"/>
      <c r="AR46" s="154" t="str">
        <f t="shared" si="26"/>
        <v/>
      </c>
      <c r="AS46" s="161"/>
      <c r="AT46" s="164"/>
      <c r="AU46" s="92"/>
      <c r="AV46" s="109"/>
      <c r="AW46" s="109"/>
      <c r="AX46" s="127" t="str">
        <f t="shared" si="23"/>
        <v/>
      </c>
      <c r="AY46" s="92"/>
      <c r="AZ46" s="92"/>
      <c r="BA46" s="92"/>
      <c r="BB46" s="92"/>
      <c r="BC46" s="92"/>
      <c r="BD46" s="93"/>
      <c r="BE46" s="209">
        <f t="shared" si="27"/>
        <v>0</v>
      </c>
      <c r="BF46" s="209">
        <f t="shared" si="24"/>
        <v>0</v>
      </c>
      <c r="BG46" s="52">
        <f t="shared" si="30"/>
        <v>0</v>
      </c>
      <c r="BH46" s="52">
        <f t="shared" si="31"/>
        <v>0</v>
      </c>
      <c r="BJ46" s="113"/>
      <c r="BK46" s="115">
        <f t="shared" si="28"/>
        <v>0</v>
      </c>
      <c r="BL46" s="115">
        <f t="shared" si="25"/>
        <v>0</v>
      </c>
      <c r="BM46" s="114" t="str">
        <f t="shared" si="29"/>
        <v/>
      </c>
    </row>
    <row r="47" spans="1:65" s="52" customFormat="1" ht="34.5" customHeight="1">
      <c r="A47" s="48"/>
      <c r="B47" s="88"/>
      <c r="C47" s="55"/>
      <c r="D47" s="55"/>
      <c r="E47" s="60" t="str">
        <f t="shared" si="18"/>
        <v/>
      </c>
      <c r="F47" s="55"/>
      <c r="G47" s="56"/>
      <c r="H47" s="147" t="str">
        <f>IF(G47&gt;0,VLOOKUP(G47,'整理番号表（融資主体型補助事業）'!$B$6:$H$10,2,FALSE),"")</f>
        <v/>
      </c>
      <c r="I47" s="89"/>
      <c r="J47" s="56"/>
      <c r="K47" s="90" t="str">
        <f>IF(J47&gt;0,VLOOKUP(J47,'整理番号表（融資主体型補助事業）'!$B$15:$N$20,2,FALSE),"")</f>
        <v/>
      </c>
      <c r="L47" s="56"/>
      <c r="M47" s="60" t="str">
        <f>IF(L47&gt;0,VLOOKUP(L47,'整理番号表（融資主体型補助事業）'!$B$24:$F$50,2,FALSE),"")</f>
        <v/>
      </c>
      <c r="N47" s="56"/>
      <c r="O47" s="60" t="str">
        <f>IF(N47&gt;0,VLOOKUP(N47,'整理番号表（融資主体型補助事業）'!P$6:Q$37,2,FALSE),"")</f>
        <v/>
      </c>
      <c r="P47" s="155"/>
      <c r="Q47" s="55"/>
      <c r="R47" s="282"/>
      <c r="S47" s="282"/>
      <c r="T47" s="195"/>
      <c r="U47" s="195"/>
      <c r="V47" s="207">
        <f>IF(T47="",0,INDEX('整理番号表（融資主体型補助事業）'!$AB$6:$AQ$11,MATCH(T47,'整理番号表（融資主体型補助事業）'!$AA$6:$AA$11,0),MATCH(U47,'整理番号表（融資主体型補助事業）'!$AB$5:$AQ$5,0)))</f>
        <v>0</v>
      </c>
      <c r="W47" s="285"/>
      <c r="X47" s="200"/>
      <c r="Y47" s="210"/>
      <c r="Z47" s="218"/>
      <c r="AA47" s="213"/>
      <c r="AB47" s="214" t="str">
        <f t="shared" si="19"/>
        <v/>
      </c>
      <c r="AC47" s="214">
        <f t="shared" si="20"/>
        <v>0</v>
      </c>
      <c r="AD47" s="213"/>
      <c r="AE47" s="213"/>
      <c r="AF47" s="213"/>
      <c r="AG47" s="219"/>
      <c r="AH47" s="213">
        <f t="shared" si="21"/>
        <v>0</v>
      </c>
      <c r="AI47" s="221"/>
      <c r="AJ47" s="220"/>
      <c r="AK47" s="220"/>
      <c r="AL47" s="151" t="str">
        <f t="shared" si="22"/>
        <v/>
      </c>
      <c r="AM47" s="58"/>
      <c r="AN47" s="60" t="str">
        <f>IF(AM47&gt;0,VLOOKUP(AM47,'整理番号表（融資主体型補助事業）'!T$6:U$14,2,FALSE),"")</f>
        <v/>
      </c>
      <c r="AO47" s="58"/>
      <c r="AP47" s="59" t="str">
        <f>IF(AO47&gt;0,VLOOKUP(AO47,'整理番号表（融資主体型補助事業）'!T$18:U$23,2,FALSE),"")</f>
        <v/>
      </c>
      <c r="AQ47" s="61"/>
      <c r="AR47" s="154" t="str">
        <f t="shared" si="26"/>
        <v/>
      </c>
      <c r="AS47" s="161"/>
      <c r="AT47" s="164"/>
      <c r="AU47" s="92"/>
      <c r="AV47" s="109"/>
      <c r="AW47" s="109"/>
      <c r="AX47" s="127" t="str">
        <f t="shared" si="23"/>
        <v/>
      </c>
      <c r="AY47" s="92"/>
      <c r="AZ47" s="92"/>
      <c r="BA47" s="92"/>
      <c r="BB47" s="92"/>
      <c r="BC47" s="92"/>
      <c r="BD47" s="93"/>
      <c r="BE47" s="209">
        <f t="shared" si="27"/>
        <v>0</v>
      </c>
      <c r="BF47" s="209">
        <f t="shared" si="24"/>
        <v>0</v>
      </c>
      <c r="BG47" s="52">
        <f t="shared" si="30"/>
        <v>0</v>
      </c>
      <c r="BH47" s="52">
        <f t="shared" si="31"/>
        <v>0</v>
      </c>
      <c r="BJ47" s="113"/>
      <c r="BK47" s="115">
        <f t="shared" si="28"/>
        <v>0</v>
      </c>
      <c r="BL47" s="115">
        <f t="shared" si="25"/>
        <v>0</v>
      </c>
      <c r="BM47" s="114" t="str">
        <f t="shared" si="29"/>
        <v/>
      </c>
    </row>
    <row r="48" spans="1:65" s="52" customFormat="1" ht="34.5" customHeight="1">
      <c r="A48" s="48"/>
      <c r="B48" s="88"/>
      <c r="C48" s="55"/>
      <c r="D48" s="55"/>
      <c r="E48" s="60" t="str">
        <f t="shared" si="18"/>
        <v/>
      </c>
      <c r="F48" s="55"/>
      <c r="G48" s="56"/>
      <c r="H48" s="147" t="str">
        <f>IF(G48&gt;0,VLOOKUP(G48,'整理番号表（融資主体型補助事業）'!$B$6:$H$10,2,FALSE),"")</f>
        <v/>
      </c>
      <c r="I48" s="89"/>
      <c r="J48" s="56"/>
      <c r="K48" s="90" t="str">
        <f>IF(J48&gt;0,VLOOKUP(J48,'整理番号表（融資主体型補助事業）'!$B$15:$N$20,2,FALSE),"")</f>
        <v/>
      </c>
      <c r="L48" s="56"/>
      <c r="M48" s="60" t="str">
        <f>IF(L48&gt;0,VLOOKUP(L48,'整理番号表（融資主体型補助事業）'!$B$24:$F$50,2,FALSE),"")</f>
        <v/>
      </c>
      <c r="N48" s="56"/>
      <c r="O48" s="60" t="str">
        <f>IF(N48&gt;0,VLOOKUP(N48,'整理番号表（融資主体型補助事業）'!P$6:Q$37,2,FALSE),"")</f>
        <v/>
      </c>
      <c r="P48" s="155"/>
      <c r="Q48" s="55"/>
      <c r="R48" s="282"/>
      <c r="S48" s="282"/>
      <c r="T48" s="195"/>
      <c r="U48" s="195"/>
      <c r="V48" s="207">
        <f>IF(T48="",0,INDEX('整理番号表（融資主体型補助事業）'!$AB$6:$AQ$11,MATCH(T48,'整理番号表（融資主体型補助事業）'!$AA$6:$AA$11,0),MATCH(U48,'整理番号表（融資主体型補助事業）'!$AB$5:$AQ$5,0)))</f>
        <v>0</v>
      </c>
      <c r="W48" s="285"/>
      <c r="X48" s="200"/>
      <c r="Y48" s="210"/>
      <c r="Z48" s="218"/>
      <c r="AA48" s="213"/>
      <c r="AB48" s="214" t="str">
        <f t="shared" si="19"/>
        <v/>
      </c>
      <c r="AC48" s="214">
        <f t="shared" si="20"/>
        <v>0</v>
      </c>
      <c r="AD48" s="213"/>
      <c r="AE48" s="213"/>
      <c r="AF48" s="213"/>
      <c r="AG48" s="219"/>
      <c r="AH48" s="213">
        <f t="shared" si="21"/>
        <v>0</v>
      </c>
      <c r="AI48" s="221"/>
      <c r="AJ48" s="220"/>
      <c r="AK48" s="220"/>
      <c r="AL48" s="151" t="str">
        <f t="shared" si="22"/>
        <v/>
      </c>
      <c r="AM48" s="58"/>
      <c r="AN48" s="60" t="str">
        <f>IF(AM48&gt;0,VLOOKUP(AM48,'整理番号表（融資主体型補助事業）'!T$6:U$14,2,FALSE),"")</f>
        <v/>
      </c>
      <c r="AO48" s="58"/>
      <c r="AP48" s="59" t="str">
        <f>IF(AO48&gt;0,VLOOKUP(AO48,'整理番号表（融資主体型補助事業）'!T$18:U$23,2,FALSE),"")</f>
        <v/>
      </c>
      <c r="AQ48" s="61"/>
      <c r="AR48" s="154" t="str">
        <f t="shared" si="26"/>
        <v/>
      </c>
      <c r="AS48" s="161"/>
      <c r="AT48" s="164"/>
      <c r="AU48" s="92"/>
      <c r="AV48" s="109"/>
      <c r="AW48" s="109"/>
      <c r="AX48" s="127" t="str">
        <f t="shared" si="23"/>
        <v/>
      </c>
      <c r="AY48" s="92"/>
      <c r="AZ48" s="92"/>
      <c r="BA48" s="92"/>
      <c r="BB48" s="92"/>
      <c r="BC48" s="92"/>
      <c r="BD48" s="93"/>
      <c r="BE48" s="209">
        <f t="shared" si="27"/>
        <v>0</v>
      </c>
      <c r="BF48" s="209">
        <f t="shared" si="24"/>
        <v>0</v>
      </c>
      <c r="BG48" s="52">
        <f t="shared" si="30"/>
        <v>0</v>
      </c>
      <c r="BH48" s="52">
        <f t="shared" si="31"/>
        <v>0</v>
      </c>
      <c r="BJ48" s="113"/>
      <c r="BK48" s="115">
        <f t="shared" si="28"/>
        <v>0</v>
      </c>
      <c r="BL48" s="115">
        <f t="shared" si="25"/>
        <v>0</v>
      </c>
      <c r="BM48" s="114" t="str">
        <f t="shared" si="29"/>
        <v/>
      </c>
    </row>
    <row r="49" spans="1:65" s="52" customFormat="1" ht="34.5" customHeight="1">
      <c r="A49" s="48"/>
      <c r="B49" s="88"/>
      <c r="C49" s="55"/>
      <c r="D49" s="55"/>
      <c r="E49" s="60" t="str">
        <f t="shared" si="18"/>
        <v/>
      </c>
      <c r="F49" s="55"/>
      <c r="G49" s="56"/>
      <c r="H49" s="147" t="str">
        <f>IF(G49&gt;0,VLOOKUP(G49,'整理番号表（融資主体型補助事業）'!$B$6:$H$10,2,FALSE),"")</f>
        <v/>
      </c>
      <c r="I49" s="89"/>
      <c r="J49" s="56"/>
      <c r="K49" s="90" t="str">
        <f>IF(J49&gt;0,VLOOKUP(J49,'整理番号表（融資主体型補助事業）'!$B$15:$N$20,2,FALSE),"")</f>
        <v/>
      </c>
      <c r="L49" s="56"/>
      <c r="M49" s="60" t="str">
        <f>IF(L49&gt;0,VLOOKUP(L49,'整理番号表（融資主体型補助事業）'!$B$24:$F$50,2,FALSE),"")</f>
        <v/>
      </c>
      <c r="N49" s="56"/>
      <c r="O49" s="60" t="str">
        <f>IF(N49&gt;0,VLOOKUP(N49,'整理番号表（融資主体型補助事業）'!P$6:Q$37,2,FALSE),"")</f>
        <v/>
      </c>
      <c r="P49" s="155"/>
      <c r="Q49" s="55"/>
      <c r="R49" s="282"/>
      <c r="S49" s="282"/>
      <c r="T49" s="195"/>
      <c r="U49" s="195"/>
      <c r="V49" s="207">
        <f>IF(T49="",0,INDEX('整理番号表（融資主体型補助事業）'!$AB$6:$AQ$11,MATCH(T49,'整理番号表（融資主体型補助事業）'!$AA$6:$AA$11,0),MATCH(U49,'整理番号表（融資主体型補助事業）'!$AB$5:$AQ$5,0)))</f>
        <v>0</v>
      </c>
      <c r="W49" s="285"/>
      <c r="X49" s="200"/>
      <c r="Y49" s="210"/>
      <c r="Z49" s="218"/>
      <c r="AA49" s="213"/>
      <c r="AB49" s="214" t="str">
        <f t="shared" si="19"/>
        <v/>
      </c>
      <c r="AC49" s="214">
        <f t="shared" si="20"/>
        <v>0</v>
      </c>
      <c r="AD49" s="213"/>
      <c r="AE49" s="213"/>
      <c r="AF49" s="213"/>
      <c r="AG49" s="219"/>
      <c r="AH49" s="213">
        <f t="shared" si="21"/>
        <v>0</v>
      </c>
      <c r="AI49" s="221"/>
      <c r="AJ49" s="220"/>
      <c r="AK49" s="220"/>
      <c r="AL49" s="151" t="str">
        <f t="shared" si="22"/>
        <v/>
      </c>
      <c r="AM49" s="58"/>
      <c r="AN49" s="60" t="str">
        <f>IF(AM49&gt;0,VLOOKUP(AM49,'整理番号表（融資主体型補助事業）'!T$6:U$14,2,FALSE),"")</f>
        <v/>
      </c>
      <c r="AO49" s="58"/>
      <c r="AP49" s="59" t="str">
        <f>IF(AO49&gt;0,VLOOKUP(AO49,'整理番号表（融資主体型補助事業）'!T$18:U$23,2,FALSE),"")</f>
        <v/>
      </c>
      <c r="AQ49" s="61"/>
      <c r="AR49" s="154" t="str">
        <f t="shared" si="26"/>
        <v/>
      </c>
      <c r="AS49" s="161"/>
      <c r="AT49" s="164"/>
      <c r="AU49" s="92"/>
      <c r="AV49" s="109"/>
      <c r="AW49" s="109"/>
      <c r="AX49" s="127" t="str">
        <f t="shared" si="23"/>
        <v/>
      </c>
      <c r="AY49" s="92"/>
      <c r="AZ49" s="92"/>
      <c r="BA49" s="92"/>
      <c r="BB49" s="92"/>
      <c r="BC49" s="92"/>
      <c r="BD49" s="93"/>
      <c r="BE49" s="209">
        <f t="shared" si="27"/>
        <v>0</v>
      </c>
      <c r="BF49" s="209">
        <f t="shared" si="24"/>
        <v>0</v>
      </c>
      <c r="BG49" s="52">
        <f t="shared" si="30"/>
        <v>0</v>
      </c>
      <c r="BH49" s="52">
        <f t="shared" si="31"/>
        <v>0</v>
      </c>
      <c r="BJ49" s="113"/>
      <c r="BK49" s="115">
        <f t="shared" si="28"/>
        <v>0</v>
      </c>
      <c r="BL49" s="115">
        <f t="shared" si="25"/>
        <v>0</v>
      </c>
      <c r="BM49" s="114" t="str">
        <f t="shared" si="29"/>
        <v/>
      </c>
    </row>
    <row r="50" spans="1:65" s="52" customFormat="1" ht="34.5" customHeight="1">
      <c r="A50" s="48"/>
      <c r="B50" s="88"/>
      <c r="C50" s="55"/>
      <c r="D50" s="55"/>
      <c r="E50" s="60" t="str">
        <f t="shared" si="18"/>
        <v/>
      </c>
      <c r="F50" s="55"/>
      <c r="G50" s="56"/>
      <c r="H50" s="147" t="str">
        <f>IF(G50&gt;0,VLOOKUP(G50,'整理番号表（融資主体型補助事業）'!$B$6:$H$10,2,FALSE),"")</f>
        <v/>
      </c>
      <c r="I50" s="89"/>
      <c r="J50" s="56"/>
      <c r="K50" s="90" t="str">
        <f>IF(J50&gt;0,VLOOKUP(J50,'整理番号表（融資主体型補助事業）'!$B$15:$N$20,2,FALSE),"")</f>
        <v/>
      </c>
      <c r="L50" s="56"/>
      <c r="M50" s="60" t="str">
        <f>IF(L50&gt;0,VLOOKUP(L50,'整理番号表（融資主体型補助事業）'!$B$24:$F$50,2,FALSE),"")</f>
        <v/>
      </c>
      <c r="N50" s="56"/>
      <c r="O50" s="60" t="str">
        <f>IF(N50&gt;0,VLOOKUP(N50,'整理番号表（融資主体型補助事業）'!P$6:Q$37,2,FALSE),"")</f>
        <v/>
      </c>
      <c r="P50" s="155"/>
      <c r="Q50" s="55"/>
      <c r="R50" s="282"/>
      <c r="S50" s="282"/>
      <c r="T50" s="195"/>
      <c r="U50" s="195"/>
      <c r="V50" s="207">
        <f>IF(T50="",0,INDEX('整理番号表（融資主体型補助事業）'!$AB$6:$AQ$11,MATCH(T50,'整理番号表（融資主体型補助事業）'!$AA$6:$AA$11,0),MATCH(U50,'整理番号表（融資主体型補助事業）'!$AB$5:$AQ$5,0)))</f>
        <v>0</v>
      </c>
      <c r="W50" s="285"/>
      <c r="X50" s="200"/>
      <c r="Y50" s="210"/>
      <c r="Z50" s="218"/>
      <c r="AA50" s="213"/>
      <c r="AB50" s="214" t="str">
        <f t="shared" si="19"/>
        <v/>
      </c>
      <c r="AC50" s="214">
        <f t="shared" si="20"/>
        <v>0</v>
      </c>
      <c r="AD50" s="213"/>
      <c r="AE50" s="213"/>
      <c r="AF50" s="213"/>
      <c r="AG50" s="219"/>
      <c r="AH50" s="213">
        <f t="shared" si="21"/>
        <v>0</v>
      </c>
      <c r="AI50" s="221"/>
      <c r="AJ50" s="220"/>
      <c r="AK50" s="220"/>
      <c r="AL50" s="151" t="str">
        <f t="shared" si="22"/>
        <v/>
      </c>
      <c r="AM50" s="58"/>
      <c r="AN50" s="60" t="str">
        <f>IF(AM50&gt;0,VLOOKUP(AM50,'整理番号表（融資主体型補助事業）'!T$6:U$14,2,FALSE),"")</f>
        <v/>
      </c>
      <c r="AO50" s="58"/>
      <c r="AP50" s="59" t="str">
        <f>IF(AO50&gt;0,VLOOKUP(AO50,'整理番号表（融資主体型補助事業）'!T$18:U$23,2,FALSE),"")</f>
        <v/>
      </c>
      <c r="AQ50" s="61"/>
      <c r="AR50" s="154" t="str">
        <f t="shared" si="26"/>
        <v/>
      </c>
      <c r="AS50" s="161"/>
      <c r="AT50" s="164"/>
      <c r="AU50" s="92"/>
      <c r="AV50" s="109"/>
      <c r="AW50" s="109"/>
      <c r="AX50" s="127" t="str">
        <f t="shared" si="23"/>
        <v/>
      </c>
      <c r="AY50" s="92"/>
      <c r="AZ50" s="92"/>
      <c r="BA50" s="92"/>
      <c r="BB50" s="92"/>
      <c r="BC50" s="92"/>
      <c r="BD50" s="93"/>
      <c r="BE50" s="209">
        <f t="shared" si="27"/>
        <v>0</v>
      </c>
      <c r="BF50" s="209">
        <f t="shared" si="24"/>
        <v>0</v>
      </c>
      <c r="BG50" s="52">
        <f t="shared" si="30"/>
        <v>0</v>
      </c>
      <c r="BH50" s="52">
        <f t="shared" si="31"/>
        <v>0</v>
      </c>
      <c r="BJ50" s="113"/>
      <c r="BK50" s="115">
        <f t="shared" si="28"/>
        <v>0</v>
      </c>
      <c r="BL50" s="115">
        <f t="shared" si="25"/>
        <v>0</v>
      </c>
      <c r="BM50" s="114" t="str">
        <f t="shared" si="29"/>
        <v/>
      </c>
    </row>
    <row r="51" spans="1:65" s="52" customFormat="1" ht="34.5" customHeight="1">
      <c r="A51" s="48"/>
      <c r="B51" s="88"/>
      <c r="C51" s="55"/>
      <c r="D51" s="55"/>
      <c r="E51" s="60" t="str">
        <f t="shared" si="18"/>
        <v/>
      </c>
      <c r="F51" s="55"/>
      <c r="G51" s="56"/>
      <c r="H51" s="147" t="str">
        <f>IF(G51&gt;0,VLOOKUP(G51,'整理番号表（融資主体型補助事業）'!$B$6:$H$10,2,FALSE),"")</f>
        <v/>
      </c>
      <c r="I51" s="89"/>
      <c r="J51" s="56"/>
      <c r="K51" s="90" t="str">
        <f>IF(J51&gt;0,VLOOKUP(J51,'整理番号表（融資主体型補助事業）'!$B$15:$N$20,2,FALSE),"")</f>
        <v/>
      </c>
      <c r="L51" s="56"/>
      <c r="M51" s="60" t="str">
        <f>IF(L51&gt;0,VLOOKUP(L51,'整理番号表（融資主体型補助事業）'!$B$24:$F$50,2,FALSE),"")</f>
        <v/>
      </c>
      <c r="N51" s="56"/>
      <c r="O51" s="60" t="str">
        <f>IF(N51&gt;0,VLOOKUP(N51,'整理番号表（融資主体型補助事業）'!P$6:Q$37,2,FALSE),"")</f>
        <v/>
      </c>
      <c r="P51" s="155"/>
      <c r="Q51" s="55"/>
      <c r="R51" s="282"/>
      <c r="S51" s="282"/>
      <c r="T51" s="195"/>
      <c r="U51" s="195"/>
      <c r="V51" s="207">
        <f>IF(T51="",0,INDEX('整理番号表（融資主体型補助事業）'!$AB$6:$AQ$11,MATCH(T51,'整理番号表（融資主体型補助事業）'!$AA$6:$AA$11,0),MATCH(U51,'整理番号表（融資主体型補助事業）'!$AB$5:$AQ$5,0)))</f>
        <v>0</v>
      </c>
      <c r="W51" s="285"/>
      <c r="X51" s="200"/>
      <c r="Y51" s="210"/>
      <c r="Z51" s="218"/>
      <c r="AA51" s="213"/>
      <c r="AB51" s="214" t="str">
        <f t="shared" si="19"/>
        <v/>
      </c>
      <c r="AC51" s="214">
        <f t="shared" si="20"/>
        <v>0</v>
      </c>
      <c r="AD51" s="213"/>
      <c r="AE51" s="213"/>
      <c r="AF51" s="213"/>
      <c r="AG51" s="219"/>
      <c r="AH51" s="213">
        <f t="shared" si="21"/>
        <v>0</v>
      </c>
      <c r="AI51" s="221"/>
      <c r="AJ51" s="220"/>
      <c r="AK51" s="220"/>
      <c r="AL51" s="151" t="str">
        <f t="shared" si="22"/>
        <v/>
      </c>
      <c r="AM51" s="58"/>
      <c r="AN51" s="60" t="str">
        <f>IF(AM51&gt;0,VLOOKUP(AM51,'整理番号表（融資主体型補助事業）'!T$6:U$14,2,FALSE),"")</f>
        <v/>
      </c>
      <c r="AO51" s="58"/>
      <c r="AP51" s="59" t="str">
        <f>IF(AO51&gt;0,VLOOKUP(AO51,'整理番号表（融資主体型補助事業）'!T$18:U$23,2,FALSE),"")</f>
        <v/>
      </c>
      <c r="AQ51" s="61"/>
      <c r="AR51" s="154" t="str">
        <f t="shared" si="26"/>
        <v/>
      </c>
      <c r="AS51" s="161"/>
      <c r="AT51" s="164"/>
      <c r="AU51" s="92"/>
      <c r="AV51" s="109"/>
      <c r="AW51" s="109"/>
      <c r="AX51" s="127" t="str">
        <f t="shared" si="23"/>
        <v/>
      </c>
      <c r="AY51" s="92"/>
      <c r="AZ51" s="92"/>
      <c r="BA51" s="92"/>
      <c r="BB51" s="92"/>
      <c r="BC51" s="92"/>
      <c r="BD51" s="93"/>
      <c r="BE51" s="209">
        <f t="shared" si="27"/>
        <v>0</v>
      </c>
      <c r="BF51" s="209">
        <f t="shared" si="24"/>
        <v>0</v>
      </c>
      <c r="BG51" s="52">
        <f t="shared" si="30"/>
        <v>0</v>
      </c>
      <c r="BH51" s="52">
        <f t="shared" si="31"/>
        <v>0</v>
      </c>
      <c r="BJ51" s="113"/>
      <c r="BK51" s="115">
        <f t="shared" si="28"/>
        <v>0</v>
      </c>
      <c r="BL51" s="115">
        <f t="shared" si="25"/>
        <v>0</v>
      </c>
      <c r="BM51" s="114" t="str">
        <f t="shared" si="29"/>
        <v/>
      </c>
    </row>
    <row r="52" spans="1:65" s="52" customFormat="1" ht="34.5" customHeight="1">
      <c r="A52" s="48"/>
      <c r="B52" s="88"/>
      <c r="C52" s="55"/>
      <c r="D52" s="55"/>
      <c r="E52" s="60" t="str">
        <f t="shared" si="18"/>
        <v/>
      </c>
      <c r="F52" s="55"/>
      <c r="G52" s="56"/>
      <c r="H52" s="147" t="str">
        <f>IF(G52&gt;0,VLOOKUP(G52,'整理番号表（融資主体型補助事業）'!$B$6:$H$10,2,FALSE),"")</f>
        <v/>
      </c>
      <c r="I52" s="89"/>
      <c r="J52" s="56"/>
      <c r="K52" s="90" t="str">
        <f>IF(J52&gt;0,VLOOKUP(J52,'整理番号表（融資主体型補助事業）'!$B$15:$N$20,2,FALSE),"")</f>
        <v/>
      </c>
      <c r="L52" s="56"/>
      <c r="M52" s="60" t="str">
        <f>IF(L52&gt;0,VLOOKUP(L52,'整理番号表（融資主体型補助事業）'!$B$24:$F$50,2,FALSE),"")</f>
        <v/>
      </c>
      <c r="N52" s="56"/>
      <c r="O52" s="60" t="str">
        <f>IF(N52&gt;0,VLOOKUP(N52,'整理番号表（融資主体型補助事業）'!P$6:Q$37,2,FALSE),"")</f>
        <v/>
      </c>
      <c r="P52" s="155"/>
      <c r="Q52" s="55"/>
      <c r="R52" s="282"/>
      <c r="S52" s="282"/>
      <c r="T52" s="195"/>
      <c r="U52" s="195"/>
      <c r="V52" s="207">
        <f>IF(T52="",0,INDEX('整理番号表（融資主体型補助事業）'!$AB$6:$AQ$11,MATCH(T52,'整理番号表（融資主体型補助事業）'!$AA$6:$AA$11,0),MATCH(U52,'整理番号表（融資主体型補助事業）'!$AB$5:$AQ$5,0)))</f>
        <v>0</v>
      </c>
      <c r="W52" s="285"/>
      <c r="X52" s="200"/>
      <c r="Y52" s="210"/>
      <c r="Z52" s="218"/>
      <c r="AA52" s="213"/>
      <c r="AB52" s="214" t="str">
        <f t="shared" si="19"/>
        <v/>
      </c>
      <c r="AC52" s="214">
        <f t="shared" si="20"/>
        <v>0</v>
      </c>
      <c r="AD52" s="213"/>
      <c r="AE52" s="213"/>
      <c r="AF52" s="213"/>
      <c r="AG52" s="219"/>
      <c r="AH52" s="213">
        <f t="shared" si="21"/>
        <v>0</v>
      </c>
      <c r="AI52" s="221"/>
      <c r="AJ52" s="220"/>
      <c r="AK52" s="220"/>
      <c r="AL52" s="151" t="str">
        <f t="shared" si="22"/>
        <v/>
      </c>
      <c r="AM52" s="58"/>
      <c r="AN52" s="60" t="str">
        <f>IF(AM52&gt;0,VLOOKUP(AM52,'整理番号表（融資主体型補助事業）'!T$6:U$14,2,FALSE),"")</f>
        <v/>
      </c>
      <c r="AO52" s="58"/>
      <c r="AP52" s="59" t="str">
        <f>IF(AO52&gt;0,VLOOKUP(AO52,'整理番号表（融資主体型補助事業）'!T$18:U$23,2,FALSE),"")</f>
        <v/>
      </c>
      <c r="AQ52" s="61"/>
      <c r="AR52" s="154" t="str">
        <f t="shared" si="26"/>
        <v/>
      </c>
      <c r="AS52" s="161"/>
      <c r="AT52" s="164"/>
      <c r="AU52" s="92"/>
      <c r="AV52" s="109"/>
      <c r="AW52" s="109"/>
      <c r="AX52" s="127" t="str">
        <f t="shared" si="23"/>
        <v/>
      </c>
      <c r="AY52" s="92"/>
      <c r="AZ52" s="92"/>
      <c r="BA52" s="92"/>
      <c r="BB52" s="92"/>
      <c r="BC52" s="92"/>
      <c r="BD52" s="93"/>
      <c r="BE52" s="209">
        <f t="shared" si="27"/>
        <v>0</v>
      </c>
      <c r="BF52" s="209">
        <f t="shared" si="24"/>
        <v>0</v>
      </c>
      <c r="BG52" s="52">
        <f t="shared" si="30"/>
        <v>0</v>
      </c>
      <c r="BH52" s="52">
        <f t="shared" si="31"/>
        <v>0</v>
      </c>
      <c r="BJ52" s="113"/>
      <c r="BK52" s="115">
        <f t="shared" si="28"/>
        <v>0</v>
      </c>
      <c r="BL52" s="115">
        <f t="shared" si="25"/>
        <v>0</v>
      </c>
      <c r="BM52" s="114" t="str">
        <f t="shared" si="29"/>
        <v/>
      </c>
    </row>
    <row r="53" spans="1:65" s="52" customFormat="1" ht="34.5" customHeight="1">
      <c r="A53" s="48"/>
      <c r="B53" s="88"/>
      <c r="C53" s="55"/>
      <c r="D53" s="55"/>
      <c r="E53" s="60" t="str">
        <f t="shared" si="18"/>
        <v/>
      </c>
      <c r="F53" s="55"/>
      <c r="G53" s="56"/>
      <c r="H53" s="147" t="str">
        <f>IF(G53&gt;0,VLOOKUP(G53,'整理番号表（融資主体型補助事業）'!$B$6:$H$10,2,FALSE),"")</f>
        <v/>
      </c>
      <c r="I53" s="89"/>
      <c r="J53" s="56"/>
      <c r="K53" s="90" t="str">
        <f>IF(J53&gt;0,VLOOKUP(J53,'整理番号表（融資主体型補助事業）'!$B$15:$N$20,2,FALSE),"")</f>
        <v/>
      </c>
      <c r="L53" s="56"/>
      <c r="M53" s="60" t="str">
        <f>IF(L53&gt;0,VLOOKUP(L53,'整理番号表（融資主体型補助事業）'!$B$24:$F$50,2,FALSE),"")</f>
        <v/>
      </c>
      <c r="N53" s="56"/>
      <c r="O53" s="60" t="str">
        <f>IF(N53&gt;0,VLOOKUP(N53,'整理番号表（融資主体型補助事業）'!P$6:Q$37,2,FALSE),"")</f>
        <v/>
      </c>
      <c r="P53" s="155"/>
      <c r="Q53" s="55"/>
      <c r="R53" s="282"/>
      <c r="S53" s="282"/>
      <c r="T53" s="195"/>
      <c r="U53" s="195"/>
      <c r="V53" s="207">
        <f>IF(T53="",0,INDEX('整理番号表（融資主体型補助事業）'!$AB$6:$AQ$11,MATCH(T53,'整理番号表（融資主体型補助事業）'!$AA$6:$AA$11,0),MATCH(U53,'整理番号表（融資主体型補助事業）'!$AB$5:$AQ$5,0)))</f>
        <v>0</v>
      </c>
      <c r="W53" s="285"/>
      <c r="X53" s="200"/>
      <c r="Y53" s="210"/>
      <c r="Z53" s="218"/>
      <c r="AA53" s="213"/>
      <c r="AB53" s="214" t="str">
        <f t="shared" si="19"/>
        <v/>
      </c>
      <c r="AC53" s="214">
        <f t="shared" si="20"/>
        <v>0</v>
      </c>
      <c r="AD53" s="213"/>
      <c r="AE53" s="213"/>
      <c r="AF53" s="213"/>
      <c r="AG53" s="219"/>
      <c r="AH53" s="213">
        <f t="shared" si="21"/>
        <v>0</v>
      </c>
      <c r="AI53" s="221"/>
      <c r="AJ53" s="220"/>
      <c r="AK53" s="220"/>
      <c r="AL53" s="151" t="str">
        <f t="shared" si="22"/>
        <v/>
      </c>
      <c r="AM53" s="58"/>
      <c r="AN53" s="60" t="str">
        <f>IF(AM53&gt;0,VLOOKUP(AM53,'整理番号表（融資主体型補助事業）'!T$6:U$14,2,FALSE),"")</f>
        <v/>
      </c>
      <c r="AO53" s="58"/>
      <c r="AP53" s="59" t="str">
        <f>IF(AO53&gt;0,VLOOKUP(AO53,'整理番号表（融資主体型補助事業）'!T$18:U$23,2,FALSE),"")</f>
        <v/>
      </c>
      <c r="AQ53" s="61"/>
      <c r="AR53" s="154" t="str">
        <f t="shared" si="26"/>
        <v/>
      </c>
      <c r="AS53" s="161"/>
      <c r="AT53" s="164"/>
      <c r="AU53" s="92"/>
      <c r="AV53" s="109"/>
      <c r="AW53" s="109"/>
      <c r="AX53" s="127" t="str">
        <f t="shared" si="23"/>
        <v/>
      </c>
      <c r="AY53" s="92"/>
      <c r="AZ53" s="92"/>
      <c r="BA53" s="92"/>
      <c r="BB53" s="92"/>
      <c r="BC53" s="92"/>
      <c r="BD53" s="93"/>
      <c r="BE53" s="209">
        <f t="shared" si="27"/>
        <v>0</v>
      </c>
      <c r="BF53" s="209">
        <f t="shared" si="24"/>
        <v>0</v>
      </c>
      <c r="BG53" s="52">
        <f t="shared" si="30"/>
        <v>0</v>
      </c>
      <c r="BH53" s="52">
        <f t="shared" si="31"/>
        <v>0</v>
      </c>
      <c r="BJ53" s="113"/>
      <c r="BK53" s="115">
        <f t="shared" si="28"/>
        <v>0</v>
      </c>
      <c r="BL53" s="115">
        <f t="shared" si="25"/>
        <v>0</v>
      </c>
      <c r="BM53" s="114" t="str">
        <f t="shared" si="29"/>
        <v/>
      </c>
    </row>
    <row r="54" spans="1:65" s="52" customFormat="1" ht="34.5" hidden="1" customHeight="1">
      <c r="A54" s="48"/>
      <c r="B54" s="88"/>
      <c r="C54" s="55"/>
      <c r="D54" s="55"/>
      <c r="E54" s="60" t="str">
        <f t="shared" si="18"/>
        <v/>
      </c>
      <c r="F54" s="55"/>
      <c r="G54" s="56"/>
      <c r="H54" s="147" t="str">
        <f>IF(G54&gt;0,VLOOKUP(G54,'整理番号表（融資主体型補助事業）'!$B$6:$H$10,2,FALSE),"")</f>
        <v/>
      </c>
      <c r="I54" s="89"/>
      <c r="J54" s="56"/>
      <c r="K54" s="90" t="str">
        <f>IF(J54&gt;0,VLOOKUP(J54,'整理番号表（融資主体型補助事業）'!$B$15:$N$20,2,FALSE),"")</f>
        <v/>
      </c>
      <c r="L54" s="56"/>
      <c r="M54" s="60" t="str">
        <f>IF(L54&gt;0,VLOOKUP(L54,'整理番号表（融資主体型補助事業）'!$B$24:$F$50,2,FALSE),"")</f>
        <v/>
      </c>
      <c r="N54" s="56"/>
      <c r="O54" s="60" t="str">
        <f>IF(N54&gt;0,VLOOKUP(N54,'整理番号表（融資主体型補助事業）'!P$6:Q$37,2,FALSE),"")</f>
        <v/>
      </c>
      <c r="P54" s="155"/>
      <c r="Q54" s="55"/>
      <c r="R54" s="282"/>
      <c r="S54" s="282"/>
      <c r="T54" s="195"/>
      <c r="U54" s="195"/>
      <c r="V54" s="207">
        <f>IF(T54="",0,INDEX('整理番号表（融資主体型補助事業）'!$AB$6:$AQ$11,MATCH(T54,'整理番号表（融資主体型補助事業）'!$AA$6:$AA$11,0),MATCH(U54,'整理番号表（融資主体型補助事業）'!$AB$5:$AQ$5,0)))</f>
        <v>0</v>
      </c>
      <c r="W54" s="285"/>
      <c r="X54" s="200"/>
      <c r="Y54" s="210"/>
      <c r="Z54" s="218" t="str">
        <f t="shared" ref="Z43:Z73" si="32">IF(Y54&gt;0,MIN(ROUNDDOWN((Y54-BK54)*0.3,-3),ROUNDDOWN((Y54-BK54)/2-BF54,-3),ROUNDDOWN(Y54-BK54-AA54-AC54-X54,-3)),"")</f>
        <v/>
      </c>
      <c r="AA54" s="213"/>
      <c r="AB54" s="214" t="str">
        <f t="shared" si="19"/>
        <v/>
      </c>
      <c r="AC54" s="214">
        <f t="shared" si="20"/>
        <v>0</v>
      </c>
      <c r="AD54" s="213"/>
      <c r="AE54" s="213"/>
      <c r="AF54" s="213"/>
      <c r="AG54" s="219"/>
      <c r="AH54" s="213" t="str">
        <f t="shared" si="21"/>
        <v/>
      </c>
      <c r="AI54" s="221" t="str">
        <f t="shared" ref="AI29:AI73" si="33">IF(AJ54&gt;0,IF(AJ54&gt;3000000,3000000,AJ54),"")</f>
        <v/>
      </c>
      <c r="AJ54" s="220">
        <f t="shared" ref="AJ12:AJ73" si="34">IF(A54&lt;&gt;A55,SUMIF($A$11:$A$10117,A54,$Z$11:$Z$10117),0)</f>
        <v>0</v>
      </c>
      <c r="AK54" s="220">
        <f t="shared" ref="AK12:AK73" si="35">IF(A54&lt;&gt;A55,SUMIF($A$11:$A$10117,A54,$AG$11:$AG$10117),0)</f>
        <v>0</v>
      </c>
      <c r="AL54" s="151" t="str">
        <f t="shared" si="22"/>
        <v/>
      </c>
      <c r="AM54" s="58"/>
      <c r="AN54" s="60" t="str">
        <f>IF(AM54&gt;0,VLOOKUP(AM54,'整理番号表（融資主体型補助事業）'!T$6:U$14,2,FALSE),"")</f>
        <v/>
      </c>
      <c r="AO54" s="58"/>
      <c r="AP54" s="59" t="str">
        <f>IF(AO54&gt;0,VLOOKUP(AO54,'整理番号表（融資主体型補助事業）'!T$18:U$23,2,FALSE),"")</f>
        <v/>
      </c>
      <c r="AQ54" s="61"/>
      <c r="AR54" s="154" t="str">
        <f t="shared" si="26"/>
        <v/>
      </c>
      <c r="AS54" s="161"/>
      <c r="AT54" s="164"/>
      <c r="AU54" s="92"/>
      <c r="AV54" s="109"/>
      <c r="AW54" s="109"/>
      <c r="AX54" s="127" t="str">
        <f t="shared" si="23"/>
        <v/>
      </c>
      <c r="AY54" s="92"/>
      <c r="AZ54" s="92"/>
      <c r="BA54" s="92"/>
      <c r="BB54" s="92"/>
      <c r="BC54" s="92"/>
      <c r="BD54" s="93"/>
      <c r="BE54" s="209">
        <f t="shared" si="27"/>
        <v>0</v>
      </c>
      <c r="BF54" s="209">
        <f t="shared" si="24"/>
        <v>0</v>
      </c>
      <c r="BG54" s="52">
        <f t="shared" si="30"/>
        <v>0</v>
      </c>
      <c r="BH54" s="52">
        <f t="shared" si="31"/>
        <v>0</v>
      </c>
      <c r="BJ54" s="113"/>
      <c r="BK54" s="115">
        <f t="shared" si="28"/>
        <v>0</v>
      </c>
      <c r="BL54" s="115">
        <f t="shared" si="25"/>
        <v>0</v>
      </c>
      <c r="BM54" s="114" t="str">
        <f t="shared" si="29"/>
        <v/>
      </c>
    </row>
    <row r="55" spans="1:65" s="52" customFormat="1" ht="34.5" hidden="1" customHeight="1">
      <c r="A55" s="48"/>
      <c r="B55" s="88"/>
      <c r="C55" s="55"/>
      <c r="D55" s="55"/>
      <c r="E55" s="60" t="str">
        <f t="shared" si="18"/>
        <v/>
      </c>
      <c r="F55" s="55"/>
      <c r="G55" s="56"/>
      <c r="H55" s="147" t="str">
        <f>IF(G55&gt;0,VLOOKUP(G55,'整理番号表（融資主体型補助事業）'!$B$6:$H$10,2,FALSE),"")</f>
        <v/>
      </c>
      <c r="I55" s="89"/>
      <c r="J55" s="56"/>
      <c r="K55" s="90" t="str">
        <f>IF(J55&gt;0,VLOOKUP(J55,'整理番号表（融資主体型補助事業）'!$B$15:$N$20,2,FALSE),"")</f>
        <v/>
      </c>
      <c r="L55" s="56"/>
      <c r="M55" s="60" t="str">
        <f>IF(L55&gt;0,VLOOKUP(L55,'整理番号表（融資主体型補助事業）'!$B$24:$F$50,2,FALSE),"")</f>
        <v/>
      </c>
      <c r="N55" s="56"/>
      <c r="O55" s="60" t="str">
        <f>IF(N55&gt;0,VLOOKUP(N55,'整理番号表（融資主体型補助事業）'!P$6:Q$37,2,FALSE),"")</f>
        <v/>
      </c>
      <c r="P55" s="155"/>
      <c r="Q55" s="55"/>
      <c r="R55" s="282"/>
      <c r="S55" s="282"/>
      <c r="T55" s="195"/>
      <c r="U55" s="195"/>
      <c r="V55" s="207">
        <f>IF(T55="",0,INDEX('整理番号表（融資主体型補助事業）'!$AB$6:$AQ$11,MATCH(T55,'整理番号表（融資主体型補助事業）'!$AA$6:$AA$11,0),MATCH(U55,'整理番号表（融資主体型補助事業）'!$AB$5:$AQ$5,0)))</f>
        <v>0</v>
      </c>
      <c r="W55" s="285"/>
      <c r="X55" s="200"/>
      <c r="Y55" s="210"/>
      <c r="Z55" s="218" t="str">
        <f t="shared" si="32"/>
        <v/>
      </c>
      <c r="AA55" s="213"/>
      <c r="AB55" s="214" t="str">
        <f t="shared" si="19"/>
        <v/>
      </c>
      <c r="AC55" s="214">
        <f t="shared" si="20"/>
        <v>0</v>
      </c>
      <c r="AD55" s="213"/>
      <c r="AE55" s="213"/>
      <c r="AF55" s="213"/>
      <c r="AG55" s="219"/>
      <c r="AH55" s="213" t="str">
        <f t="shared" si="21"/>
        <v/>
      </c>
      <c r="AI55" s="221" t="str">
        <f t="shared" si="33"/>
        <v/>
      </c>
      <c r="AJ55" s="220">
        <f t="shared" si="34"/>
        <v>0</v>
      </c>
      <c r="AK55" s="220">
        <f t="shared" si="35"/>
        <v>0</v>
      </c>
      <c r="AL55" s="151" t="str">
        <f t="shared" si="22"/>
        <v/>
      </c>
      <c r="AM55" s="58"/>
      <c r="AN55" s="60" t="str">
        <f>IF(AM55&gt;0,VLOOKUP(AM55,'整理番号表（融資主体型補助事業）'!T$6:U$14,2,FALSE),"")</f>
        <v/>
      </c>
      <c r="AO55" s="58"/>
      <c r="AP55" s="59" t="str">
        <f>IF(AO55&gt;0,VLOOKUP(AO55,'整理番号表（融資主体型補助事業）'!T$18:U$23,2,FALSE),"")</f>
        <v/>
      </c>
      <c r="AQ55" s="61"/>
      <c r="AR55" s="154" t="str">
        <f t="shared" si="26"/>
        <v/>
      </c>
      <c r="AS55" s="161"/>
      <c r="AT55" s="164"/>
      <c r="AU55" s="92"/>
      <c r="AV55" s="109"/>
      <c r="AW55" s="109"/>
      <c r="AX55" s="127" t="str">
        <f t="shared" si="23"/>
        <v/>
      </c>
      <c r="AY55" s="92"/>
      <c r="AZ55" s="92"/>
      <c r="BA55" s="92"/>
      <c r="BB55" s="92"/>
      <c r="BC55" s="92"/>
      <c r="BD55" s="93"/>
      <c r="BE55" s="209">
        <f t="shared" si="27"/>
        <v>0</v>
      </c>
      <c r="BF55" s="209">
        <f t="shared" si="24"/>
        <v>0</v>
      </c>
      <c r="BG55" s="52">
        <f t="shared" si="30"/>
        <v>0</v>
      </c>
      <c r="BH55" s="52">
        <f t="shared" si="31"/>
        <v>0</v>
      </c>
      <c r="BJ55" s="113"/>
      <c r="BK55" s="115">
        <f t="shared" si="28"/>
        <v>0</v>
      </c>
      <c r="BL55" s="115">
        <f t="shared" si="25"/>
        <v>0</v>
      </c>
      <c r="BM55" s="114" t="str">
        <f t="shared" si="29"/>
        <v/>
      </c>
    </row>
    <row r="56" spans="1:65" s="52" customFormat="1" ht="34.5" hidden="1" customHeight="1">
      <c r="A56" s="48"/>
      <c r="B56" s="88"/>
      <c r="C56" s="55"/>
      <c r="D56" s="55"/>
      <c r="E56" s="60" t="str">
        <f t="shared" si="18"/>
        <v/>
      </c>
      <c r="F56" s="55"/>
      <c r="G56" s="56"/>
      <c r="H56" s="147" t="str">
        <f>IF(G56&gt;0,VLOOKUP(G56,'整理番号表（融資主体型補助事業）'!$B$6:$H$10,2,FALSE),"")</f>
        <v/>
      </c>
      <c r="I56" s="89"/>
      <c r="J56" s="56"/>
      <c r="K56" s="90" t="str">
        <f>IF(J56&gt;0,VLOOKUP(J56,'整理番号表（融資主体型補助事業）'!$B$15:$N$20,2,FALSE),"")</f>
        <v/>
      </c>
      <c r="L56" s="56"/>
      <c r="M56" s="60" t="str">
        <f>IF(L56&gt;0,VLOOKUP(L56,'整理番号表（融資主体型補助事業）'!$B$24:$F$50,2,FALSE),"")</f>
        <v/>
      </c>
      <c r="N56" s="56"/>
      <c r="O56" s="60" t="str">
        <f>IF(N56&gt;0,VLOOKUP(N56,'整理番号表（融資主体型補助事業）'!P$6:Q$37,2,FALSE),"")</f>
        <v/>
      </c>
      <c r="P56" s="155"/>
      <c r="Q56" s="55"/>
      <c r="R56" s="282"/>
      <c r="S56" s="282"/>
      <c r="T56" s="195"/>
      <c r="U56" s="195"/>
      <c r="V56" s="207">
        <f>IF(T56="",0,INDEX('整理番号表（融資主体型補助事業）'!$AB$6:$AQ$11,MATCH(T56,'整理番号表（融資主体型補助事業）'!$AA$6:$AA$11,0),MATCH(U56,'整理番号表（融資主体型補助事業）'!$AB$5:$AQ$5,0)))</f>
        <v>0</v>
      </c>
      <c r="W56" s="285"/>
      <c r="X56" s="200"/>
      <c r="Y56" s="210"/>
      <c r="Z56" s="218" t="str">
        <f t="shared" si="32"/>
        <v/>
      </c>
      <c r="AA56" s="213"/>
      <c r="AB56" s="214" t="str">
        <f t="shared" si="19"/>
        <v/>
      </c>
      <c r="AC56" s="214">
        <f t="shared" si="20"/>
        <v>0</v>
      </c>
      <c r="AD56" s="213"/>
      <c r="AE56" s="213"/>
      <c r="AF56" s="213"/>
      <c r="AG56" s="219"/>
      <c r="AH56" s="213" t="str">
        <f t="shared" si="21"/>
        <v/>
      </c>
      <c r="AI56" s="221" t="str">
        <f t="shared" si="33"/>
        <v/>
      </c>
      <c r="AJ56" s="220">
        <f t="shared" si="34"/>
        <v>0</v>
      </c>
      <c r="AK56" s="220">
        <f t="shared" si="35"/>
        <v>0</v>
      </c>
      <c r="AL56" s="151" t="str">
        <f t="shared" si="22"/>
        <v/>
      </c>
      <c r="AM56" s="58"/>
      <c r="AN56" s="60" t="str">
        <f>IF(AM56&gt;0,VLOOKUP(AM56,'整理番号表（融資主体型補助事業）'!T$6:U$14,2,FALSE),"")</f>
        <v/>
      </c>
      <c r="AO56" s="58"/>
      <c r="AP56" s="59" t="str">
        <f>IF(AO56&gt;0,VLOOKUP(AO56,'整理番号表（融資主体型補助事業）'!T$18:U$23,2,FALSE),"")</f>
        <v/>
      </c>
      <c r="AQ56" s="61"/>
      <c r="AR56" s="154" t="str">
        <f t="shared" si="26"/>
        <v/>
      </c>
      <c r="AS56" s="161"/>
      <c r="AT56" s="164"/>
      <c r="AU56" s="92"/>
      <c r="AV56" s="109"/>
      <c r="AW56" s="109"/>
      <c r="AX56" s="127" t="str">
        <f t="shared" si="23"/>
        <v/>
      </c>
      <c r="AY56" s="92"/>
      <c r="AZ56" s="92"/>
      <c r="BA56" s="92"/>
      <c r="BB56" s="92"/>
      <c r="BC56" s="92"/>
      <c r="BD56" s="93"/>
      <c r="BE56" s="209">
        <f t="shared" si="27"/>
        <v>0</v>
      </c>
      <c r="BF56" s="209">
        <f t="shared" si="24"/>
        <v>0</v>
      </c>
      <c r="BG56" s="52">
        <f t="shared" si="30"/>
        <v>0</v>
      </c>
      <c r="BH56" s="52">
        <f t="shared" si="31"/>
        <v>0</v>
      </c>
      <c r="BJ56" s="113"/>
      <c r="BK56" s="115">
        <f t="shared" si="28"/>
        <v>0</v>
      </c>
      <c r="BL56" s="115">
        <f t="shared" si="25"/>
        <v>0</v>
      </c>
      <c r="BM56" s="114" t="str">
        <f t="shared" si="29"/>
        <v/>
      </c>
    </row>
    <row r="57" spans="1:65" s="52" customFormat="1" ht="34.5" hidden="1" customHeight="1">
      <c r="A57" s="48"/>
      <c r="B57" s="88"/>
      <c r="C57" s="55"/>
      <c r="D57" s="55"/>
      <c r="E57" s="60" t="str">
        <f t="shared" si="18"/>
        <v/>
      </c>
      <c r="F57" s="55"/>
      <c r="G57" s="56"/>
      <c r="H57" s="147" t="str">
        <f>IF(G57&gt;0,VLOOKUP(G57,'整理番号表（融資主体型補助事業）'!$B$6:$H$10,2,FALSE),"")</f>
        <v/>
      </c>
      <c r="I57" s="89"/>
      <c r="J57" s="56"/>
      <c r="K57" s="90" t="str">
        <f>IF(J57&gt;0,VLOOKUP(J57,'整理番号表（融資主体型補助事業）'!$B$15:$N$20,2,FALSE),"")</f>
        <v/>
      </c>
      <c r="L57" s="56"/>
      <c r="M57" s="60" t="str">
        <f>IF(L57&gt;0,VLOOKUP(L57,'整理番号表（融資主体型補助事業）'!$B$24:$F$50,2,FALSE),"")</f>
        <v/>
      </c>
      <c r="N57" s="56"/>
      <c r="O57" s="60" t="str">
        <f>IF(N57&gt;0,VLOOKUP(N57,'整理番号表（融資主体型補助事業）'!P$6:Q$37,2,FALSE),"")</f>
        <v/>
      </c>
      <c r="P57" s="155"/>
      <c r="Q57" s="55"/>
      <c r="R57" s="282"/>
      <c r="S57" s="282"/>
      <c r="T57" s="195"/>
      <c r="U57" s="195"/>
      <c r="V57" s="207">
        <f>IF(T57="",0,INDEX('整理番号表（融資主体型補助事業）'!$AB$6:$AQ$11,MATCH(T57,'整理番号表（融資主体型補助事業）'!$AA$6:$AA$11,0),MATCH(U57,'整理番号表（融資主体型補助事業）'!$AB$5:$AQ$5,0)))</f>
        <v>0</v>
      </c>
      <c r="W57" s="285"/>
      <c r="X57" s="200"/>
      <c r="Y57" s="210"/>
      <c r="Z57" s="218" t="str">
        <f t="shared" si="32"/>
        <v/>
      </c>
      <c r="AA57" s="213"/>
      <c r="AB57" s="214" t="str">
        <f t="shared" si="19"/>
        <v/>
      </c>
      <c r="AC57" s="214">
        <f t="shared" si="20"/>
        <v>0</v>
      </c>
      <c r="AD57" s="213"/>
      <c r="AE57" s="213"/>
      <c r="AF57" s="213"/>
      <c r="AG57" s="219"/>
      <c r="AH57" s="213" t="str">
        <f t="shared" si="21"/>
        <v/>
      </c>
      <c r="AI57" s="221" t="str">
        <f t="shared" si="33"/>
        <v/>
      </c>
      <c r="AJ57" s="220">
        <f t="shared" si="34"/>
        <v>0</v>
      </c>
      <c r="AK57" s="220">
        <f t="shared" si="35"/>
        <v>0</v>
      </c>
      <c r="AL57" s="151" t="str">
        <f t="shared" si="22"/>
        <v/>
      </c>
      <c r="AM57" s="58"/>
      <c r="AN57" s="60" t="str">
        <f>IF(AM57&gt;0,VLOOKUP(AM57,'整理番号表（融資主体型補助事業）'!T$6:U$14,2,FALSE),"")</f>
        <v/>
      </c>
      <c r="AO57" s="58"/>
      <c r="AP57" s="59" t="str">
        <f>IF(AO57&gt;0,VLOOKUP(AO57,'整理番号表（融資主体型補助事業）'!T$18:U$23,2,FALSE),"")</f>
        <v/>
      </c>
      <c r="AQ57" s="61"/>
      <c r="AR57" s="154" t="str">
        <f t="shared" si="26"/>
        <v/>
      </c>
      <c r="AS57" s="161"/>
      <c r="AT57" s="164"/>
      <c r="AU57" s="92"/>
      <c r="AV57" s="109"/>
      <c r="AW57" s="109"/>
      <c r="AX57" s="127" t="str">
        <f t="shared" si="23"/>
        <v/>
      </c>
      <c r="AY57" s="92"/>
      <c r="AZ57" s="92"/>
      <c r="BA57" s="92"/>
      <c r="BB57" s="92"/>
      <c r="BC57" s="92"/>
      <c r="BD57" s="93"/>
      <c r="BE57" s="209">
        <f t="shared" si="27"/>
        <v>0</v>
      </c>
      <c r="BF57" s="209">
        <f t="shared" si="24"/>
        <v>0</v>
      </c>
      <c r="BG57" s="52">
        <f t="shared" si="30"/>
        <v>0</v>
      </c>
      <c r="BH57" s="52">
        <f t="shared" si="31"/>
        <v>0</v>
      </c>
      <c r="BJ57" s="113"/>
      <c r="BK57" s="115">
        <f t="shared" si="28"/>
        <v>0</v>
      </c>
      <c r="BL57" s="115">
        <f t="shared" si="25"/>
        <v>0</v>
      </c>
      <c r="BM57" s="114" t="str">
        <f t="shared" si="29"/>
        <v/>
      </c>
    </row>
    <row r="58" spans="1:65" s="52" customFormat="1" ht="34.5" hidden="1" customHeight="1">
      <c r="A58" s="48"/>
      <c r="B58" s="88"/>
      <c r="C58" s="55"/>
      <c r="D58" s="55"/>
      <c r="E58" s="60" t="str">
        <f t="shared" si="18"/>
        <v/>
      </c>
      <c r="F58" s="55"/>
      <c r="G58" s="56"/>
      <c r="H58" s="147" t="str">
        <f>IF(G58&gt;0,VLOOKUP(G58,'整理番号表（融資主体型補助事業）'!$B$6:$H$10,2,FALSE),"")</f>
        <v/>
      </c>
      <c r="I58" s="89"/>
      <c r="J58" s="56"/>
      <c r="K58" s="90" t="str">
        <f>IF(J58&gt;0,VLOOKUP(J58,'整理番号表（融資主体型補助事業）'!$B$15:$N$20,2,FALSE),"")</f>
        <v/>
      </c>
      <c r="L58" s="56"/>
      <c r="M58" s="60" t="str">
        <f>IF(L58&gt;0,VLOOKUP(L58,'整理番号表（融資主体型補助事業）'!$B$24:$F$50,2,FALSE),"")</f>
        <v/>
      </c>
      <c r="N58" s="56"/>
      <c r="O58" s="60" t="str">
        <f>IF(N58&gt;0,VLOOKUP(N58,'整理番号表（融資主体型補助事業）'!P$6:Q$37,2,FALSE),"")</f>
        <v/>
      </c>
      <c r="P58" s="155"/>
      <c r="Q58" s="55"/>
      <c r="R58" s="282"/>
      <c r="S58" s="282"/>
      <c r="T58" s="195"/>
      <c r="U58" s="195"/>
      <c r="V58" s="207">
        <f>IF(T58="",0,INDEX('整理番号表（融資主体型補助事業）'!$AB$6:$AQ$11,MATCH(T58,'整理番号表（融資主体型補助事業）'!$AA$6:$AA$11,0),MATCH(U58,'整理番号表（融資主体型補助事業）'!$AB$5:$AQ$5,0)))</f>
        <v>0</v>
      </c>
      <c r="W58" s="285"/>
      <c r="X58" s="200"/>
      <c r="Y58" s="210"/>
      <c r="Z58" s="218" t="str">
        <f t="shared" si="32"/>
        <v/>
      </c>
      <c r="AA58" s="213"/>
      <c r="AB58" s="214" t="str">
        <f t="shared" si="19"/>
        <v/>
      </c>
      <c r="AC58" s="214">
        <f t="shared" si="20"/>
        <v>0</v>
      </c>
      <c r="AD58" s="213"/>
      <c r="AE58" s="213"/>
      <c r="AF58" s="213"/>
      <c r="AG58" s="219"/>
      <c r="AH58" s="213" t="str">
        <f t="shared" si="21"/>
        <v/>
      </c>
      <c r="AI58" s="221" t="str">
        <f t="shared" si="33"/>
        <v/>
      </c>
      <c r="AJ58" s="220">
        <f t="shared" si="34"/>
        <v>0</v>
      </c>
      <c r="AK58" s="220">
        <f t="shared" si="35"/>
        <v>0</v>
      </c>
      <c r="AL58" s="151" t="str">
        <f t="shared" si="22"/>
        <v/>
      </c>
      <c r="AM58" s="58"/>
      <c r="AN58" s="60" t="str">
        <f>IF(AM58&gt;0,VLOOKUP(AM58,'整理番号表（融資主体型補助事業）'!T$6:U$14,2,FALSE),"")</f>
        <v/>
      </c>
      <c r="AO58" s="58"/>
      <c r="AP58" s="59" t="str">
        <f>IF(AO58&gt;0,VLOOKUP(AO58,'整理番号表（融資主体型補助事業）'!T$18:U$23,2,FALSE),"")</f>
        <v/>
      </c>
      <c r="AQ58" s="61"/>
      <c r="AR58" s="154" t="str">
        <f t="shared" si="26"/>
        <v/>
      </c>
      <c r="AS58" s="161"/>
      <c r="AT58" s="164"/>
      <c r="AU58" s="92"/>
      <c r="AV58" s="109"/>
      <c r="AW58" s="109"/>
      <c r="AX58" s="127" t="str">
        <f t="shared" si="23"/>
        <v/>
      </c>
      <c r="AY58" s="92"/>
      <c r="AZ58" s="92"/>
      <c r="BA58" s="92"/>
      <c r="BB58" s="92"/>
      <c r="BC58" s="92"/>
      <c r="BD58" s="93"/>
      <c r="BE58" s="209">
        <f t="shared" si="27"/>
        <v>0</v>
      </c>
      <c r="BF58" s="209">
        <f t="shared" si="24"/>
        <v>0</v>
      </c>
      <c r="BG58" s="52">
        <f t="shared" si="30"/>
        <v>0</v>
      </c>
      <c r="BH58" s="52">
        <f t="shared" si="31"/>
        <v>0</v>
      </c>
      <c r="BJ58" s="113"/>
      <c r="BK58" s="115">
        <f t="shared" si="28"/>
        <v>0</v>
      </c>
      <c r="BL58" s="115">
        <f t="shared" si="25"/>
        <v>0</v>
      </c>
      <c r="BM58" s="114" t="str">
        <f t="shared" si="29"/>
        <v/>
      </c>
    </row>
    <row r="59" spans="1:65" s="52" customFormat="1" ht="34.5" hidden="1" customHeight="1">
      <c r="A59" s="48"/>
      <c r="B59" s="88"/>
      <c r="C59" s="55"/>
      <c r="D59" s="55"/>
      <c r="E59" s="60" t="str">
        <f t="shared" si="18"/>
        <v/>
      </c>
      <c r="F59" s="55"/>
      <c r="G59" s="56"/>
      <c r="H59" s="147" t="str">
        <f>IF(G59&gt;0,VLOOKUP(G59,'整理番号表（融資主体型補助事業）'!$B$6:$H$10,2,FALSE),"")</f>
        <v/>
      </c>
      <c r="I59" s="89"/>
      <c r="J59" s="56"/>
      <c r="K59" s="90" t="str">
        <f>IF(J59&gt;0,VLOOKUP(J59,'整理番号表（融資主体型補助事業）'!$B$15:$N$20,2,FALSE),"")</f>
        <v/>
      </c>
      <c r="L59" s="56"/>
      <c r="M59" s="60" t="str">
        <f>IF(L59&gt;0,VLOOKUP(L59,'整理番号表（融資主体型補助事業）'!$B$24:$F$50,2,FALSE),"")</f>
        <v/>
      </c>
      <c r="N59" s="56"/>
      <c r="O59" s="60" t="str">
        <f>IF(N59&gt;0,VLOOKUP(N59,'整理番号表（融資主体型補助事業）'!P$6:Q$37,2,FALSE),"")</f>
        <v/>
      </c>
      <c r="P59" s="155"/>
      <c r="Q59" s="55"/>
      <c r="R59" s="282"/>
      <c r="S59" s="282"/>
      <c r="T59" s="195"/>
      <c r="U59" s="195"/>
      <c r="V59" s="207">
        <f>IF(T59="",0,INDEX('整理番号表（融資主体型補助事業）'!$AB$6:$AQ$11,MATCH(T59,'整理番号表（融資主体型補助事業）'!$AA$6:$AA$11,0),MATCH(U59,'整理番号表（融資主体型補助事業）'!$AB$5:$AQ$5,0)))</f>
        <v>0</v>
      </c>
      <c r="W59" s="285"/>
      <c r="X59" s="200"/>
      <c r="Y59" s="210"/>
      <c r="Z59" s="218" t="str">
        <f t="shared" si="32"/>
        <v/>
      </c>
      <c r="AA59" s="213"/>
      <c r="AB59" s="214" t="str">
        <f t="shared" si="19"/>
        <v/>
      </c>
      <c r="AC59" s="214">
        <f t="shared" si="20"/>
        <v>0</v>
      </c>
      <c r="AD59" s="213"/>
      <c r="AE59" s="213"/>
      <c r="AF59" s="213"/>
      <c r="AG59" s="219"/>
      <c r="AH59" s="213" t="str">
        <f t="shared" si="21"/>
        <v/>
      </c>
      <c r="AI59" s="221" t="str">
        <f t="shared" si="33"/>
        <v/>
      </c>
      <c r="AJ59" s="220">
        <f t="shared" si="34"/>
        <v>0</v>
      </c>
      <c r="AK59" s="220">
        <f t="shared" si="35"/>
        <v>0</v>
      </c>
      <c r="AL59" s="151" t="str">
        <f t="shared" si="22"/>
        <v/>
      </c>
      <c r="AM59" s="58"/>
      <c r="AN59" s="60" t="str">
        <f>IF(AM59&gt;0,VLOOKUP(AM59,'整理番号表（融資主体型補助事業）'!T$6:U$14,2,FALSE),"")</f>
        <v/>
      </c>
      <c r="AO59" s="58"/>
      <c r="AP59" s="59" t="str">
        <f>IF(AO59&gt;0,VLOOKUP(AO59,'整理番号表（融資主体型補助事業）'!T$18:U$23,2,FALSE),"")</f>
        <v/>
      </c>
      <c r="AQ59" s="61"/>
      <c r="AR59" s="154" t="str">
        <f t="shared" si="26"/>
        <v/>
      </c>
      <c r="AS59" s="161"/>
      <c r="AT59" s="164"/>
      <c r="AU59" s="92"/>
      <c r="AV59" s="109"/>
      <c r="AW59" s="109"/>
      <c r="AX59" s="127" t="str">
        <f t="shared" si="23"/>
        <v/>
      </c>
      <c r="AY59" s="92"/>
      <c r="AZ59" s="92"/>
      <c r="BA59" s="92"/>
      <c r="BB59" s="92"/>
      <c r="BC59" s="92"/>
      <c r="BD59" s="93"/>
      <c r="BE59" s="209">
        <f t="shared" si="27"/>
        <v>0</v>
      </c>
      <c r="BF59" s="209">
        <f t="shared" si="24"/>
        <v>0</v>
      </c>
      <c r="BG59" s="52">
        <f t="shared" si="30"/>
        <v>0</v>
      </c>
      <c r="BH59" s="52">
        <f t="shared" si="31"/>
        <v>0</v>
      </c>
      <c r="BJ59" s="113"/>
      <c r="BK59" s="115">
        <f t="shared" si="28"/>
        <v>0</v>
      </c>
      <c r="BL59" s="115">
        <f t="shared" si="25"/>
        <v>0</v>
      </c>
      <c r="BM59" s="114" t="str">
        <f t="shared" si="29"/>
        <v/>
      </c>
    </row>
    <row r="60" spans="1:65" s="52" customFormat="1" ht="34.5" hidden="1" customHeight="1">
      <c r="A60" s="48"/>
      <c r="B60" s="88"/>
      <c r="C60" s="55"/>
      <c r="D60" s="55"/>
      <c r="E60" s="60" t="str">
        <f t="shared" si="18"/>
        <v/>
      </c>
      <c r="F60" s="55"/>
      <c r="G60" s="56"/>
      <c r="H60" s="147" t="str">
        <f>IF(G60&gt;0,VLOOKUP(G60,'整理番号表（融資主体型補助事業）'!$B$6:$H$10,2,FALSE),"")</f>
        <v/>
      </c>
      <c r="I60" s="89"/>
      <c r="J60" s="56"/>
      <c r="K60" s="90" t="str">
        <f>IF(J60&gt;0,VLOOKUP(J60,'整理番号表（融資主体型補助事業）'!$B$15:$N$20,2,FALSE),"")</f>
        <v/>
      </c>
      <c r="L60" s="56"/>
      <c r="M60" s="60" t="str">
        <f>IF(L60&gt;0,VLOOKUP(L60,'整理番号表（融資主体型補助事業）'!$B$24:$F$50,2,FALSE),"")</f>
        <v/>
      </c>
      <c r="N60" s="56"/>
      <c r="O60" s="60" t="str">
        <f>IF(N60&gt;0,VLOOKUP(N60,'整理番号表（融資主体型補助事業）'!P$6:Q$37,2,FALSE),"")</f>
        <v/>
      </c>
      <c r="P60" s="155"/>
      <c r="Q60" s="55"/>
      <c r="R60" s="282"/>
      <c r="S60" s="282"/>
      <c r="T60" s="195"/>
      <c r="U60" s="195"/>
      <c r="V60" s="207">
        <f>IF(T60="",0,INDEX('整理番号表（融資主体型補助事業）'!$AB$6:$AQ$11,MATCH(T60,'整理番号表（融資主体型補助事業）'!$AA$6:$AA$11,0),MATCH(U60,'整理番号表（融資主体型補助事業）'!$AB$5:$AQ$5,0)))</f>
        <v>0</v>
      </c>
      <c r="W60" s="285"/>
      <c r="X60" s="200"/>
      <c r="Y60" s="210"/>
      <c r="Z60" s="218" t="str">
        <f t="shared" si="32"/>
        <v/>
      </c>
      <c r="AA60" s="213"/>
      <c r="AB60" s="214" t="str">
        <f t="shared" si="19"/>
        <v/>
      </c>
      <c r="AC60" s="214">
        <f t="shared" si="20"/>
        <v>0</v>
      </c>
      <c r="AD60" s="213"/>
      <c r="AE60" s="213"/>
      <c r="AF60" s="213"/>
      <c r="AG60" s="219"/>
      <c r="AH60" s="213" t="str">
        <f t="shared" si="21"/>
        <v/>
      </c>
      <c r="AI60" s="221" t="str">
        <f t="shared" si="33"/>
        <v/>
      </c>
      <c r="AJ60" s="220">
        <f t="shared" si="34"/>
        <v>0</v>
      </c>
      <c r="AK60" s="220">
        <f t="shared" si="35"/>
        <v>0</v>
      </c>
      <c r="AL60" s="151" t="str">
        <f t="shared" si="22"/>
        <v/>
      </c>
      <c r="AM60" s="58"/>
      <c r="AN60" s="60" t="str">
        <f>IF(AM60&gt;0,VLOOKUP(AM60,'整理番号表（融資主体型補助事業）'!T$6:U$14,2,FALSE),"")</f>
        <v/>
      </c>
      <c r="AO60" s="58"/>
      <c r="AP60" s="59" t="str">
        <f>IF(AO60&gt;0,VLOOKUP(AO60,'整理番号表（融資主体型補助事業）'!T$18:U$23,2,FALSE),"")</f>
        <v/>
      </c>
      <c r="AQ60" s="61"/>
      <c r="AR60" s="154" t="str">
        <f t="shared" si="26"/>
        <v/>
      </c>
      <c r="AS60" s="161"/>
      <c r="AT60" s="164"/>
      <c r="AU60" s="92"/>
      <c r="AV60" s="109"/>
      <c r="AW60" s="109"/>
      <c r="AX60" s="127" t="str">
        <f t="shared" si="23"/>
        <v/>
      </c>
      <c r="AY60" s="92"/>
      <c r="AZ60" s="92"/>
      <c r="BA60" s="92"/>
      <c r="BB60" s="92"/>
      <c r="BC60" s="92"/>
      <c r="BD60" s="93"/>
      <c r="BE60" s="209">
        <f t="shared" si="27"/>
        <v>0</v>
      </c>
      <c r="BF60" s="209">
        <f t="shared" si="24"/>
        <v>0</v>
      </c>
      <c r="BG60" s="52">
        <f t="shared" si="30"/>
        <v>0</v>
      </c>
      <c r="BH60" s="52">
        <f t="shared" si="31"/>
        <v>0</v>
      </c>
      <c r="BJ60" s="113"/>
      <c r="BK60" s="115">
        <f t="shared" si="28"/>
        <v>0</v>
      </c>
      <c r="BL60" s="115">
        <f t="shared" si="25"/>
        <v>0</v>
      </c>
      <c r="BM60" s="114" t="str">
        <f t="shared" si="29"/>
        <v/>
      </c>
    </row>
    <row r="61" spans="1:65" s="52" customFormat="1" ht="34.5" hidden="1" customHeight="1">
      <c r="A61" s="48"/>
      <c r="B61" s="88"/>
      <c r="C61" s="55"/>
      <c r="D61" s="55"/>
      <c r="E61" s="60" t="str">
        <f t="shared" si="18"/>
        <v/>
      </c>
      <c r="F61" s="55"/>
      <c r="G61" s="56"/>
      <c r="H61" s="147" t="str">
        <f>IF(G61&gt;0,VLOOKUP(G61,'整理番号表（融資主体型補助事業）'!$B$6:$H$10,2,FALSE),"")</f>
        <v/>
      </c>
      <c r="I61" s="89"/>
      <c r="J61" s="56"/>
      <c r="K61" s="90" t="str">
        <f>IF(J61&gt;0,VLOOKUP(J61,'整理番号表（融資主体型補助事業）'!$B$15:$N$20,2,FALSE),"")</f>
        <v/>
      </c>
      <c r="L61" s="56"/>
      <c r="M61" s="60" t="str">
        <f>IF(L61&gt;0,VLOOKUP(L61,'整理番号表（融資主体型補助事業）'!$B$24:$F$50,2,FALSE),"")</f>
        <v/>
      </c>
      <c r="N61" s="56"/>
      <c r="O61" s="60" t="str">
        <f>IF(N61&gt;0,VLOOKUP(N61,'整理番号表（融資主体型補助事業）'!P$6:Q$37,2,FALSE),"")</f>
        <v/>
      </c>
      <c r="P61" s="155"/>
      <c r="Q61" s="55"/>
      <c r="R61" s="282"/>
      <c r="S61" s="282"/>
      <c r="T61" s="195"/>
      <c r="U61" s="195"/>
      <c r="V61" s="207">
        <f>IF(T61="",0,INDEX('整理番号表（融資主体型補助事業）'!$AB$6:$AQ$11,MATCH(T61,'整理番号表（融資主体型補助事業）'!$AA$6:$AA$11,0),MATCH(U61,'整理番号表（融資主体型補助事業）'!$AB$5:$AQ$5,0)))</f>
        <v>0</v>
      </c>
      <c r="W61" s="285"/>
      <c r="X61" s="200"/>
      <c r="Y61" s="210"/>
      <c r="Z61" s="218" t="str">
        <f t="shared" si="32"/>
        <v/>
      </c>
      <c r="AA61" s="213"/>
      <c r="AB61" s="214" t="str">
        <f t="shared" si="19"/>
        <v/>
      </c>
      <c r="AC61" s="214">
        <f t="shared" si="20"/>
        <v>0</v>
      </c>
      <c r="AD61" s="213"/>
      <c r="AE61" s="213"/>
      <c r="AF61" s="213"/>
      <c r="AG61" s="219"/>
      <c r="AH61" s="213" t="str">
        <f t="shared" si="21"/>
        <v/>
      </c>
      <c r="AI61" s="221" t="str">
        <f t="shared" si="33"/>
        <v/>
      </c>
      <c r="AJ61" s="220">
        <f t="shared" si="34"/>
        <v>0</v>
      </c>
      <c r="AK61" s="220">
        <f t="shared" si="35"/>
        <v>0</v>
      </c>
      <c r="AL61" s="151" t="str">
        <f t="shared" si="22"/>
        <v/>
      </c>
      <c r="AM61" s="58"/>
      <c r="AN61" s="60" t="str">
        <f>IF(AM61&gt;0,VLOOKUP(AM61,'整理番号表（融資主体型補助事業）'!T$6:U$14,2,FALSE),"")</f>
        <v/>
      </c>
      <c r="AO61" s="58"/>
      <c r="AP61" s="59" t="str">
        <f>IF(AO61&gt;0,VLOOKUP(AO61,'整理番号表（融資主体型補助事業）'!T$18:U$23,2,FALSE),"")</f>
        <v/>
      </c>
      <c r="AQ61" s="61"/>
      <c r="AR61" s="154" t="str">
        <f t="shared" si="26"/>
        <v/>
      </c>
      <c r="AS61" s="161"/>
      <c r="AT61" s="164"/>
      <c r="AU61" s="92"/>
      <c r="AV61" s="109"/>
      <c r="AW61" s="109"/>
      <c r="AX61" s="127" t="str">
        <f t="shared" si="23"/>
        <v/>
      </c>
      <c r="AY61" s="92"/>
      <c r="AZ61" s="92"/>
      <c r="BA61" s="92"/>
      <c r="BB61" s="92"/>
      <c r="BC61" s="92"/>
      <c r="BD61" s="93"/>
      <c r="BE61" s="209">
        <f t="shared" si="27"/>
        <v>0</v>
      </c>
      <c r="BF61" s="209">
        <f t="shared" si="24"/>
        <v>0</v>
      </c>
      <c r="BG61" s="52">
        <f t="shared" si="30"/>
        <v>0</v>
      </c>
      <c r="BH61" s="52">
        <f t="shared" si="31"/>
        <v>0</v>
      </c>
      <c r="BJ61" s="113"/>
      <c r="BK61" s="115">
        <f t="shared" si="28"/>
        <v>0</v>
      </c>
      <c r="BL61" s="115">
        <f t="shared" si="25"/>
        <v>0</v>
      </c>
      <c r="BM61" s="114" t="str">
        <f t="shared" si="29"/>
        <v/>
      </c>
    </row>
    <row r="62" spans="1:65" s="52" customFormat="1" ht="34.5" hidden="1" customHeight="1">
      <c r="A62" s="48"/>
      <c r="B62" s="88"/>
      <c r="C62" s="55"/>
      <c r="D62" s="55"/>
      <c r="E62" s="60" t="str">
        <f t="shared" si="18"/>
        <v/>
      </c>
      <c r="F62" s="55"/>
      <c r="G62" s="56"/>
      <c r="H62" s="147" t="str">
        <f>IF(G62&gt;0,VLOOKUP(G62,'整理番号表（融資主体型補助事業）'!$B$6:$H$10,2,FALSE),"")</f>
        <v/>
      </c>
      <c r="I62" s="89"/>
      <c r="J62" s="56"/>
      <c r="K62" s="90" t="str">
        <f>IF(J62&gt;0,VLOOKUP(J62,'整理番号表（融資主体型補助事業）'!$B$15:$N$20,2,FALSE),"")</f>
        <v/>
      </c>
      <c r="L62" s="56"/>
      <c r="M62" s="60" t="str">
        <f>IF(L62&gt;0,VLOOKUP(L62,'整理番号表（融資主体型補助事業）'!$B$24:$F$50,2,FALSE),"")</f>
        <v/>
      </c>
      <c r="N62" s="56"/>
      <c r="O62" s="60" t="str">
        <f>IF(N62&gt;0,VLOOKUP(N62,'整理番号表（融資主体型補助事業）'!P$6:Q$37,2,FALSE),"")</f>
        <v/>
      </c>
      <c r="P62" s="155"/>
      <c r="Q62" s="55"/>
      <c r="R62" s="282"/>
      <c r="S62" s="282"/>
      <c r="T62" s="195"/>
      <c r="U62" s="195"/>
      <c r="V62" s="207">
        <f>IF(T62="",0,INDEX('整理番号表（融資主体型補助事業）'!$AB$6:$AQ$11,MATCH(T62,'整理番号表（融資主体型補助事業）'!$AA$6:$AA$11,0),MATCH(U62,'整理番号表（融資主体型補助事業）'!$AB$5:$AQ$5,0)))</f>
        <v>0</v>
      </c>
      <c r="W62" s="285"/>
      <c r="X62" s="200"/>
      <c r="Y62" s="210"/>
      <c r="Z62" s="218" t="str">
        <f t="shared" si="32"/>
        <v/>
      </c>
      <c r="AA62" s="213"/>
      <c r="AB62" s="214" t="str">
        <f t="shared" si="19"/>
        <v/>
      </c>
      <c r="AC62" s="214">
        <f t="shared" si="20"/>
        <v>0</v>
      </c>
      <c r="AD62" s="213"/>
      <c r="AE62" s="213"/>
      <c r="AF62" s="213"/>
      <c r="AG62" s="219"/>
      <c r="AH62" s="213" t="str">
        <f t="shared" si="21"/>
        <v/>
      </c>
      <c r="AI62" s="221" t="str">
        <f t="shared" si="33"/>
        <v/>
      </c>
      <c r="AJ62" s="220">
        <f t="shared" si="34"/>
        <v>0</v>
      </c>
      <c r="AK62" s="220">
        <f t="shared" si="35"/>
        <v>0</v>
      </c>
      <c r="AL62" s="151" t="str">
        <f t="shared" si="22"/>
        <v/>
      </c>
      <c r="AM62" s="58"/>
      <c r="AN62" s="60" t="str">
        <f>IF(AM62&gt;0,VLOOKUP(AM62,'整理番号表（融資主体型補助事業）'!T$6:U$14,2,FALSE),"")</f>
        <v/>
      </c>
      <c r="AO62" s="58"/>
      <c r="AP62" s="59" t="str">
        <f>IF(AO62&gt;0,VLOOKUP(AO62,'整理番号表（融資主体型補助事業）'!T$18:U$23,2,FALSE),"")</f>
        <v/>
      </c>
      <c r="AQ62" s="61"/>
      <c r="AR62" s="154" t="str">
        <f t="shared" si="26"/>
        <v/>
      </c>
      <c r="AS62" s="161"/>
      <c r="AT62" s="164"/>
      <c r="AU62" s="92"/>
      <c r="AV62" s="109"/>
      <c r="AW62" s="109"/>
      <c r="AX62" s="127" t="str">
        <f t="shared" si="23"/>
        <v/>
      </c>
      <c r="AY62" s="92"/>
      <c r="AZ62" s="92"/>
      <c r="BA62" s="92"/>
      <c r="BB62" s="92"/>
      <c r="BC62" s="92"/>
      <c r="BD62" s="93"/>
      <c r="BE62" s="209">
        <f t="shared" si="27"/>
        <v>0</v>
      </c>
      <c r="BF62" s="209">
        <f t="shared" si="24"/>
        <v>0</v>
      </c>
      <c r="BG62" s="52">
        <f t="shared" si="30"/>
        <v>0</v>
      </c>
      <c r="BH62" s="52">
        <f t="shared" si="31"/>
        <v>0</v>
      </c>
      <c r="BJ62" s="113"/>
      <c r="BK62" s="115">
        <f t="shared" si="28"/>
        <v>0</v>
      </c>
      <c r="BL62" s="115">
        <f t="shared" si="25"/>
        <v>0</v>
      </c>
      <c r="BM62" s="114" t="str">
        <f t="shared" si="29"/>
        <v/>
      </c>
    </row>
    <row r="63" spans="1:65" s="52" customFormat="1" ht="34.5" hidden="1" customHeight="1">
      <c r="A63" s="48"/>
      <c r="B63" s="88"/>
      <c r="C63" s="55"/>
      <c r="D63" s="55"/>
      <c r="E63" s="60" t="str">
        <f t="shared" si="18"/>
        <v/>
      </c>
      <c r="F63" s="55"/>
      <c r="G63" s="56"/>
      <c r="H63" s="147" t="str">
        <f>IF(G63&gt;0,VLOOKUP(G63,'整理番号表（融資主体型補助事業）'!$B$6:$H$10,2,FALSE),"")</f>
        <v/>
      </c>
      <c r="I63" s="89"/>
      <c r="J63" s="56"/>
      <c r="K63" s="90" t="str">
        <f>IF(J63&gt;0,VLOOKUP(J63,'整理番号表（融資主体型補助事業）'!$B$15:$N$20,2,FALSE),"")</f>
        <v/>
      </c>
      <c r="L63" s="56"/>
      <c r="M63" s="60" t="str">
        <f>IF(L63&gt;0,VLOOKUP(L63,'整理番号表（融資主体型補助事業）'!$B$24:$F$50,2,FALSE),"")</f>
        <v/>
      </c>
      <c r="N63" s="56"/>
      <c r="O63" s="60" t="str">
        <f>IF(N63&gt;0,VLOOKUP(N63,'整理番号表（融資主体型補助事業）'!P$6:Q$37,2,FALSE),"")</f>
        <v/>
      </c>
      <c r="P63" s="155"/>
      <c r="Q63" s="55"/>
      <c r="R63" s="282"/>
      <c r="S63" s="282"/>
      <c r="T63" s="195"/>
      <c r="U63" s="195"/>
      <c r="V63" s="207">
        <f>IF(T63="",0,INDEX('整理番号表（融資主体型補助事業）'!$AB$6:$AQ$11,MATCH(T63,'整理番号表（融資主体型補助事業）'!$AA$6:$AA$11,0),MATCH(U63,'整理番号表（融資主体型補助事業）'!$AB$5:$AQ$5,0)))</f>
        <v>0</v>
      </c>
      <c r="W63" s="285"/>
      <c r="X63" s="200"/>
      <c r="Y63" s="210"/>
      <c r="Z63" s="218" t="str">
        <f t="shared" si="32"/>
        <v/>
      </c>
      <c r="AA63" s="213"/>
      <c r="AB63" s="214" t="str">
        <f t="shared" si="19"/>
        <v/>
      </c>
      <c r="AC63" s="214">
        <f t="shared" si="20"/>
        <v>0</v>
      </c>
      <c r="AD63" s="213"/>
      <c r="AE63" s="213"/>
      <c r="AF63" s="213"/>
      <c r="AG63" s="219"/>
      <c r="AH63" s="213" t="str">
        <f t="shared" si="21"/>
        <v/>
      </c>
      <c r="AI63" s="221" t="str">
        <f t="shared" si="33"/>
        <v/>
      </c>
      <c r="AJ63" s="220">
        <f t="shared" si="34"/>
        <v>0</v>
      </c>
      <c r="AK63" s="220">
        <f t="shared" si="35"/>
        <v>0</v>
      </c>
      <c r="AL63" s="151" t="str">
        <f t="shared" si="22"/>
        <v/>
      </c>
      <c r="AM63" s="58"/>
      <c r="AN63" s="60" t="str">
        <f>IF(AM63&gt;0,VLOOKUP(AM63,'整理番号表（融資主体型補助事業）'!T$6:U$14,2,FALSE),"")</f>
        <v/>
      </c>
      <c r="AO63" s="58"/>
      <c r="AP63" s="59" t="str">
        <f>IF(AO63&gt;0,VLOOKUP(AO63,'整理番号表（融資主体型補助事業）'!T$18:U$23,2,FALSE),"")</f>
        <v/>
      </c>
      <c r="AQ63" s="61"/>
      <c r="AR63" s="154" t="str">
        <f t="shared" si="26"/>
        <v/>
      </c>
      <c r="AS63" s="161"/>
      <c r="AT63" s="164"/>
      <c r="AU63" s="92"/>
      <c r="AV63" s="109"/>
      <c r="AW63" s="109"/>
      <c r="AX63" s="127" t="str">
        <f t="shared" si="23"/>
        <v/>
      </c>
      <c r="AY63" s="92"/>
      <c r="AZ63" s="92"/>
      <c r="BA63" s="92"/>
      <c r="BB63" s="92"/>
      <c r="BC63" s="92"/>
      <c r="BD63" s="93"/>
      <c r="BE63" s="209">
        <f t="shared" si="27"/>
        <v>0</v>
      </c>
      <c r="BF63" s="209">
        <f t="shared" si="24"/>
        <v>0</v>
      </c>
      <c r="BG63" s="52">
        <f t="shared" si="30"/>
        <v>0</v>
      </c>
      <c r="BH63" s="52">
        <f t="shared" si="31"/>
        <v>0</v>
      </c>
      <c r="BJ63" s="113"/>
      <c r="BK63" s="115">
        <f t="shared" si="28"/>
        <v>0</v>
      </c>
      <c r="BL63" s="115">
        <f t="shared" si="25"/>
        <v>0</v>
      </c>
      <c r="BM63" s="114" t="str">
        <f t="shared" si="29"/>
        <v/>
      </c>
    </row>
    <row r="64" spans="1:65" s="52" customFormat="1" ht="34.5" hidden="1" customHeight="1">
      <c r="A64" s="48"/>
      <c r="B64" s="88"/>
      <c r="C64" s="55"/>
      <c r="D64" s="55"/>
      <c r="E64" s="60" t="str">
        <f t="shared" si="18"/>
        <v/>
      </c>
      <c r="F64" s="55"/>
      <c r="G64" s="56"/>
      <c r="H64" s="147" t="str">
        <f>IF(G64&gt;0,VLOOKUP(G64,'整理番号表（融資主体型補助事業）'!$B$6:$H$10,2,FALSE),"")</f>
        <v/>
      </c>
      <c r="I64" s="89"/>
      <c r="J64" s="56"/>
      <c r="K64" s="90" t="str">
        <f>IF(J64&gt;0,VLOOKUP(J64,'整理番号表（融資主体型補助事業）'!$B$15:$N$20,2,FALSE),"")</f>
        <v/>
      </c>
      <c r="L64" s="56"/>
      <c r="M64" s="60" t="str">
        <f>IF(L64&gt;0,VLOOKUP(L64,'整理番号表（融資主体型補助事業）'!$B$24:$F$50,2,FALSE),"")</f>
        <v/>
      </c>
      <c r="N64" s="56"/>
      <c r="O64" s="60" t="str">
        <f>IF(N64&gt;0,VLOOKUP(N64,'整理番号表（融資主体型補助事業）'!P$6:Q$37,2,FALSE),"")</f>
        <v/>
      </c>
      <c r="P64" s="155"/>
      <c r="Q64" s="55"/>
      <c r="R64" s="282"/>
      <c r="S64" s="282"/>
      <c r="T64" s="195"/>
      <c r="U64" s="195"/>
      <c r="V64" s="207">
        <f>IF(T64="",0,INDEX('整理番号表（融資主体型補助事業）'!$AB$6:$AQ$11,MATCH(T64,'整理番号表（融資主体型補助事業）'!$AA$6:$AA$11,0),MATCH(U64,'整理番号表（融資主体型補助事業）'!$AB$5:$AQ$5,0)))</f>
        <v>0</v>
      </c>
      <c r="W64" s="285"/>
      <c r="X64" s="200"/>
      <c r="Y64" s="210"/>
      <c r="Z64" s="218" t="str">
        <f t="shared" si="32"/>
        <v/>
      </c>
      <c r="AA64" s="213"/>
      <c r="AB64" s="214" t="str">
        <f t="shared" si="19"/>
        <v/>
      </c>
      <c r="AC64" s="214">
        <f t="shared" si="20"/>
        <v>0</v>
      </c>
      <c r="AD64" s="213"/>
      <c r="AE64" s="213"/>
      <c r="AF64" s="213"/>
      <c r="AG64" s="219"/>
      <c r="AH64" s="213" t="str">
        <f t="shared" si="21"/>
        <v/>
      </c>
      <c r="AI64" s="221" t="str">
        <f t="shared" si="33"/>
        <v/>
      </c>
      <c r="AJ64" s="220">
        <f t="shared" si="34"/>
        <v>0</v>
      </c>
      <c r="AK64" s="220">
        <f t="shared" si="35"/>
        <v>0</v>
      </c>
      <c r="AL64" s="151" t="str">
        <f t="shared" si="22"/>
        <v/>
      </c>
      <c r="AM64" s="58"/>
      <c r="AN64" s="60" t="str">
        <f>IF(AM64&gt;0,VLOOKUP(AM64,'整理番号表（融資主体型補助事業）'!T$6:U$14,2,FALSE),"")</f>
        <v/>
      </c>
      <c r="AO64" s="58"/>
      <c r="AP64" s="59" t="str">
        <f>IF(AO64&gt;0,VLOOKUP(AO64,'整理番号表（融資主体型補助事業）'!T$18:U$23,2,FALSE),"")</f>
        <v/>
      </c>
      <c r="AQ64" s="61"/>
      <c r="AR64" s="154" t="str">
        <f t="shared" si="26"/>
        <v/>
      </c>
      <c r="AS64" s="161"/>
      <c r="AT64" s="164"/>
      <c r="AU64" s="92"/>
      <c r="AV64" s="109"/>
      <c r="AW64" s="109"/>
      <c r="AX64" s="127" t="str">
        <f t="shared" si="23"/>
        <v/>
      </c>
      <c r="AY64" s="92"/>
      <c r="AZ64" s="92"/>
      <c r="BA64" s="92"/>
      <c r="BB64" s="92"/>
      <c r="BC64" s="92"/>
      <c r="BD64" s="93"/>
      <c r="BE64" s="209">
        <f t="shared" si="27"/>
        <v>0</v>
      </c>
      <c r="BF64" s="209">
        <f t="shared" si="24"/>
        <v>0</v>
      </c>
      <c r="BG64" s="52">
        <f t="shared" si="30"/>
        <v>0</v>
      </c>
      <c r="BH64" s="52">
        <f t="shared" si="31"/>
        <v>0</v>
      </c>
      <c r="BJ64" s="113"/>
      <c r="BK64" s="115">
        <f t="shared" si="28"/>
        <v>0</v>
      </c>
      <c r="BL64" s="115">
        <f t="shared" si="25"/>
        <v>0</v>
      </c>
      <c r="BM64" s="114" t="str">
        <f t="shared" si="29"/>
        <v/>
      </c>
    </row>
    <row r="65" spans="1:65" s="52" customFormat="1" ht="34.5" hidden="1" customHeight="1">
      <c r="A65" s="48"/>
      <c r="B65" s="88"/>
      <c r="C65" s="55"/>
      <c r="D65" s="55"/>
      <c r="E65" s="60" t="str">
        <f t="shared" si="18"/>
        <v/>
      </c>
      <c r="F65" s="55"/>
      <c r="G65" s="56"/>
      <c r="H65" s="147" t="str">
        <f>IF(G65&gt;0,VLOOKUP(G65,'整理番号表（融資主体型補助事業）'!$B$6:$H$10,2,FALSE),"")</f>
        <v/>
      </c>
      <c r="I65" s="89"/>
      <c r="J65" s="56"/>
      <c r="K65" s="90" t="str">
        <f>IF(J65&gt;0,VLOOKUP(J65,'整理番号表（融資主体型補助事業）'!$B$15:$N$20,2,FALSE),"")</f>
        <v/>
      </c>
      <c r="L65" s="56"/>
      <c r="M65" s="60" t="str">
        <f>IF(L65&gt;0,VLOOKUP(L65,'整理番号表（融資主体型補助事業）'!$B$24:$F$50,2,FALSE),"")</f>
        <v/>
      </c>
      <c r="N65" s="56"/>
      <c r="O65" s="60" t="str">
        <f>IF(N65&gt;0,VLOOKUP(N65,'整理番号表（融資主体型補助事業）'!P$6:Q$37,2,FALSE),"")</f>
        <v/>
      </c>
      <c r="P65" s="155"/>
      <c r="Q65" s="55"/>
      <c r="R65" s="282"/>
      <c r="S65" s="282"/>
      <c r="T65" s="195"/>
      <c r="U65" s="195"/>
      <c r="V65" s="207">
        <f>IF(T65="",0,INDEX('整理番号表（融資主体型補助事業）'!$AB$6:$AQ$11,MATCH(T65,'整理番号表（融資主体型補助事業）'!$AA$6:$AA$11,0),MATCH(U65,'整理番号表（融資主体型補助事業）'!$AB$5:$AQ$5,0)))</f>
        <v>0</v>
      </c>
      <c r="W65" s="285"/>
      <c r="X65" s="200"/>
      <c r="Y65" s="210"/>
      <c r="Z65" s="218" t="str">
        <f t="shared" si="32"/>
        <v/>
      </c>
      <c r="AA65" s="213"/>
      <c r="AB65" s="214" t="str">
        <f t="shared" si="19"/>
        <v/>
      </c>
      <c r="AC65" s="214">
        <f t="shared" si="20"/>
        <v>0</v>
      </c>
      <c r="AD65" s="213"/>
      <c r="AE65" s="213"/>
      <c r="AF65" s="213"/>
      <c r="AG65" s="219"/>
      <c r="AH65" s="213" t="str">
        <f t="shared" si="21"/>
        <v/>
      </c>
      <c r="AI65" s="221" t="str">
        <f t="shared" si="33"/>
        <v/>
      </c>
      <c r="AJ65" s="220">
        <f t="shared" si="34"/>
        <v>0</v>
      </c>
      <c r="AK65" s="220">
        <f t="shared" si="35"/>
        <v>0</v>
      </c>
      <c r="AL65" s="151" t="str">
        <f t="shared" si="22"/>
        <v/>
      </c>
      <c r="AM65" s="58"/>
      <c r="AN65" s="60" t="str">
        <f>IF(AM65&gt;0,VLOOKUP(AM65,'整理番号表（融資主体型補助事業）'!T$6:U$14,2,FALSE),"")</f>
        <v/>
      </c>
      <c r="AO65" s="58"/>
      <c r="AP65" s="59" t="str">
        <f>IF(AO65&gt;0,VLOOKUP(AO65,'整理番号表（融資主体型補助事業）'!T$18:U$23,2,FALSE),"")</f>
        <v/>
      </c>
      <c r="AQ65" s="61"/>
      <c r="AR65" s="154" t="str">
        <f t="shared" si="26"/>
        <v/>
      </c>
      <c r="AS65" s="161"/>
      <c r="AT65" s="164"/>
      <c r="AU65" s="92"/>
      <c r="AV65" s="109"/>
      <c r="AW65" s="109"/>
      <c r="AX65" s="127" t="str">
        <f t="shared" si="23"/>
        <v/>
      </c>
      <c r="AY65" s="92"/>
      <c r="AZ65" s="92"/>
      <c r="BA65" s="92"/>
      <c r="BB65" s="92"/>
      <c r="BC65" s="92"/>
      <c r="BD65" s="93"/>
      <c r="BE65" s="209">
        <f t="shared" si="27"/>
        <v>0</v>
      </c>
      <c r="BF65" s="209">
        <f t="shared" si="24"/>
        <v>0</v>
      </c>
      <c r="BG65" s="52">
        <f t="shared" si="30"/>
        <v>0</v>
      </c>
      <c r="BH65" s="52">
        <f t="shared" si="31"/>
        <v>0</v>
      </c>
      <c r="BJ65" s="113"/>
      <c r="BK65" s="115">
        <f t="shared" si="28"/>
        <v>0</v>
      </c>
      <c r="BL65" s="115">
        <f t="shared" si="25"/>
        <v>0</v>
      </c>
      <c r="BM65" s="114" t="str">
        <f t="shared" si="29"/>
        <v/>
      </c>
    </row>
    <row r="66" spans="1:65" s="52" customFormat="1" ht="34.5" hidden="1" customHeight="1">
      <c r="A66" s="48"/>
      <c r="B66" s="88"/>
      <c r="C66" s="55"/>
      <c r="D66" s="55"/>
      <c r="E66" s="60" t="str">
        <f t="shared" si="18"/>
        <v/>
      </c>
      <c r="F66" s="55"/>
      <c r="G66" s="56"/>
      <c r="H66" s="147" t="str">
        <f>IF(G66&gt;0,VLOOKUP(G66,'整理番号表（融資主体型補助事業）'!$B$6:$H$10,2,FALSE),"")</f>
        <v/>
      </c>
      <c r="I66" s="89"/>
      <c r="J66" s="56"/>
      <c r="K66" s="90" t="str">
        <f>IF(J66&gt;0,VLOOKUP(J66,'整理番号表（融資主体型補助事業）'!$B$15:$N$20,2,FALSE),"")</f>
        <v/>
      </c>
      <c r="L66" s="56"/>
      <c r="M66" s="60" t="str">
        <f>IF(L66&gt;0,VLOOKUP(L66,'整理番号表（融資主体型補助事業）'!$B$24:$F$50,2,FALSE),"")</f>
        <v/>
      </c>
      <c r="N66" s="56"/>
      <c r="O66" s="60" t="str">
        <f>IF(N66&gt;0,VLOOKUP(N66,'整理番号表（融資主体型補助事業）'!P$6:Q$37,2,FALSE),"")</f>
        <v/>
      </c>
      <c r="P66" s="155"/>
      <c r="Q66" s="55"/>
      <c r="R66" s="282"/>
      <c r="S66" s="282"/>
      <c r="T66" s="195"/>
      <c r="U66" s="195"/>
      <c r="V66" s="207">
        <f>IF(T66="",0,INDEX('整理番号表（融資主体型補助事業）'!$AB$6:$AQ$11,MATCH(T66,'整理番号表（融資主体型補助事業）'!$AA$6:$AA$11,0),MATCH(U66,'整理番号表（融資主体型補助事業）'!$AB$5:$AQ$5,0)))</f>
        <v>0</v>
      </c>
      <c r="W66" s="285"/>
      <c r="X66" s="200"/>
      <c r="Y66" s="210"/>
      <c r="Z66" s="218" t="str">
        <f t="shared" si="32"/>
        <v/>
      </c>
      <c r="AA66" s="213"/>
      <c r="AB66" s="214" t="str">
        <f t="shared" si="19"/>
        <v/>
      </c>
      <c r="AC66" s="214">
        <f t="shared" si="20"/>
        <v>0</v>
      </c>
      <c r="AD66" s="213"/>
      <c r="AE66" s="213"/>
      <c r="AF66" s="213"/>
      <c r="AG66" s="219"/>
      <c r="AH66" s="213" t="str">
        <f t="shared" si="21"/>
        <v/>
      </c>
      <c r="AI66" s="221" t="str">
        <f t="shared" si="33"/>
        <v/>
      </c>
      <c r="AJ66" s="220">
        <f t="shared" si="34"/>
        <v>0</v>
      </c>
      <c r="AK66" s="220">
        <f t="shared" si="35"/>
        <v>0</v>
      </c>
      <c r="AL66" s="151" t="str">
        <f t="shared" si="22"/>
        <v/>
      </c>
      <c r="AM66" s="58"/>
      <c r="AN66" s="60" t="str">
        <f>IF(AM66&gt;0,VLOOKUP(AM66,'整理番号表（融資主体型補助事業）'!T$6:U$14,2,FALSE),"")</f>
        <v/>
      </c>
      <c r="AO66" s="58"/>
      <c r="AP66" s="59" t="str">
        <f>IF(AO66&gt;0,VLOOKUP(AO66,'整理番号表（融資主体型補助事業）'!T$18:U$23,2,FALSE),"")</f>
        <v/>
      </c>
      <c r="AQ66" s="61"/>
      <c r="AR66" s="154" t="str">
        <f t="shared" si="26"/>
        <v/>
      </c>
      <c r="AS66" s="161"/>
      <c r="AT66" s="164"/>
      <c r="AU66" s="92"/>
      <c r="AV66" s="109"/>
      <c r="AW66" s="109"/>
      <c r="AX66" s="127" t="str">
        <f t="shared" si="23"/>
        <v/>
      </c>
      <c r="AY66" s="92"/>
      <c r="AZ66" s="92"/>
      <c r="BA66" s="92"/>
      <c r="BB66" s="92"/>
      <c r="BC66" s="92"/>
      <c r="BD66" s="93"/>
      <c r="BE66" s="209">
        <f t="shared" si="27"/>
        <v>0</v>
      </c>
      <c r="BF66" s="209">
        <f t="shared" si="24"/>
        <v>0</v>
      </c>
      <c r="BG66" s="52">
        <f t="shared" si="30"/>
        <v>0</v>
      </c>
      <c r="BH66" s="52">
        <f t="shared" si="31"/>
        <v>0</v>
      </c>
      <c r="BJ66" s="113"/>
      <c r="BK66" s="115">
        <f t="shared" si="28"/>
        <v>0</v>
      </c>
      <c r="BL66" s="115">
        <f t="shared" si="25"/>
        <v>0</v>
      </c>
      <c r="BM66" s="114" t="str">
        <f t="shared" si="29"/>
        <v/>
      </c>
    </row>
    <row r="67" spans="1:65" s="52" customFormat="1" ht="34.5" hidden="1" customHeight="1">
      <c r="A67" s="48"/>
      <c r="B67" s="88"/>
      <c r="C67" s="55"/>
      <c r="D67" s="55"/>
      <c r="E67" s="60" t="str">
        <f t="shared" si="18"/>
        <v/>
      </c>
      <c r="F67" s="55"/>
      <c r="G67" s="56"/>
      <c r="H67" s="147" t="str">
        <f>IF(G67&gt;0,VLOOKUP(G67,'整理番号表（融資主体型補助事業）'!$B$6:$H$10,2,FALSE),"")</f>
        <v/>
      </c>
      <c r="I67" s="89"/>
      <c r="J67" s="56"/>
      <c r="K67" s="90" t="str">
        <f>IF(J67&gt;0,VLOOKUP(J67,'整理番号表（融資主体型補助事業）'!$B$15:$N$20,2,FALSE),"")</f>
        <v/>
      </c>
      <c r="L67" s="56"/>
      <c r="M67" s="60" t="str">
        <f>IF(L67&gt;0,VLOOKUP(L67,'整理番号表（融資主体型補助事業）'!$B$24:$F$50,2,FALSE),"")</f>
        <v/>
      </c>
      <c r="N67" s="56"/>
      <c r="O67" s="60" t="str">
        <f>IF(N67&gt;0,VLOOKUP(N67,'整理番号表（融資主体型補助事業）'!P$6:Q$37,2,FALSE),"")</f>
        <v/>
      </c>
      <c r="P67" s="155"/>
      <c r="Q67" s="55"/>
      <c r="R67" s="282"/>
      <c r="S67" s="282"/>
      <c r="T67" s="195"/>
      <c r="U67" s="195"/>
      <c r="V67" s="207">
        <f>IF(T67="",0,INDEX('整理番号表（融資主体型補助事業）'!$AB$6:$AQ$11,MATCH(T67,'整理番号表（融資主体型補助事業）'!$AA$6:$AA$11,0),MATCH(U67,'整理番号表（融資主体型補助事業）'!$AB$5:$AQ$5,0)))</f>
        <v>0</v>
      </c>
      <c r="W67" s="285"/>
      <c r="X67" s="200"/>
      <c r="Y67" s="210"/>
      <c r="Z67" s="218" t="str">
        <f t="shared" si="32"/>
        <v/>
      </c>
      <c r="AA67" s="213"/>
      <c r="AB67" s="214" t="str">
        <f t="shared" si="19"/>
        <v/>
      </c>
      <c r="AC67" s="214">
        <f t="shared" si="20"/>
        <v>0</v>
      </c>
      <c r="AD67" s="213"/>
      <c r="AE67" s="213"/>
      <c r="AF67" s="213"/>
      <c r="AG67" s="219"/>
      <c r="AH67" s="213" t="str">
        <f t="shared" si="21"/>
        <v/>
      </c>
      <c r="AI67" s="221" t="str">
        <f t="shared" si="33"/>
        <v/>
      </c>
      <c r="AJ67" s="220">
        <f t="shared" si="34"/>
        <v>0</v>
      </c>
      <c r="AK67" s="220">
        <f t="shared" si="35"/>
        <v>0</v>
      </c>
      <c r="AL67" s="151" t="str">
        <f t="shared" si="22"/>
        <v/>
      </c>
      <c r="AM67" s="58"/>
      <c r="AN67" s="60" t="str">
        <f>IF(AM67&gt;0,VLOOKUP(AM67,'整理番号表（融資主体型補助事業）'!T$6:U$14,2,FALSE),"")</f>
        <v/>
      </c>
      <c r="AO67" s="58"/>
      <c r="AP67" s="59" t="str">
        <f>IF(AO67&gt;0,VLOOKUP(AO67,'整理番号表（融資主体型補助事業）'!T$18:U$23,2,FALSE),"")</f>
        <v/>
      </c>
      <c r="AQ67" s="61"/>
      <c r="AR67" s="154" t="str">
        <f t="shared" si="26"/>
        <v/>
      </c>
      <c r="AS67" s="161"/>
      <c r="AT67" s="164"/>
      <c r="AU67" s="92"/>
      <c r="AV67" s="109"/>
      <c r="AW67" s="109"/>
      <c r="AX67" s="127" t="str">
        <f t="shared" si="23"/>
        <v/>
      </c>
      <c r="AY67" s="92"/>
      <c r="AZ67" s="92"/>
      <c r="BA67" s="92"/>
      <c r="BB67" s="92"/>
      <c r="BC67" s="92"/>
      <c r="BD67" s="93"/>
      <c r="BE67" s="209">
        <f t="shared" si="27"/>
        <v>0</v>
      </c>
      <c r="BF67" s="209">
        <f t="shared" si="24"/>
        <v>0</v>
      </c>
      <c r="BG67" s="52">
        <f t="shared" si="30"/>
        <v>0</v>
      </c>
      <c r="BH67" s="52">
        <f t="shared" si="31"/>
        <v>0</v>
      </c>
      <c r="BJ67" s="113"/>
      <c r="BK67" s="115">
        <f t="shared" si="28"/>
        <v>0</v>
      </c>
      <c r="BL67" s="115">
        <f t="shared" si="25"/>
        <v>0</v>
      </c>
      <c r="BM67" s="114" t="str">
        <f t="shared" si="29"/>
        <v/>
      </c>
    </row>
    <row r="68" spans="1:65" s="52" customFormat="1" ht="34.5" hidden="1" customHeight="1">
      <c r="A68" s="48"/>
      <c r="B68" s="88"/>
      <c r="C68" s="55"/>
      <c r="D68" s="55"/>
      <c r="E68" s="60" t="str">
        <f t="shared" si="18"/>
        <v/>
      </c>
      <c r="F68" s="55"/>
      <c r="G68" s="56"/>
      <c r="H68" s="147" t="str">
        <f>IF(G68&gt;0,VLOOKUP(G68,'整理番号表（融資主体型補助事業）'!$B$6:$H$10,2,FALSE),"")</f>
        <v/>
      </c>
      <c r="I68" s="89"/>
      <c r="J68" s="56"/>
      <c r="K68" s="90" t="str">
        <f>IF(J68&gt;0,VLOOKUP(J68,'整理番号表（融資主体型補助事業）'!$B$15:$N$20,2,FALSE),"")</f>
        <v/>
      </c>
      <c r="L68" s="56"/>
      <c r="M68" s="60" t="str">
        <f>IF(L68&gt;0,VLOOKUP(L68,'整理番号表（融資主体型補助事業）'!$B$24:$F$50,2,FALSE),"")</f>
        <v/>
      </c>
      <c r="N68" s="56"/>
      <c r="O68" s="60" t="str">
        <f>IF(N68&gt;0,VLOOKUP(N68,'整理番号表（融資主体型補助事業）'!P$6:Q$37,2,FALSE),"")</f>
        <v/>
      </c>
      <c r="P68" s="155"/>
      <c r="Q68" s="55"/>
      <c r="R68" s="282"/>
      <c r="S68" s="282"/>
      <c r="T68" s="195"/>
      <c r="U68" s="195"/>
      <c r="V68" s="207">
        <f>IF(T68="",0,INDEX('整理番号表（融資主体型補助事業）'!$AB$6:$AQ$11,MATCH(T68,'整理番号表（融資主体型補助事業）'!$AA$6:$AA$11,0),MATCH(U68,'整理番号表（融資主体型補助事業）'!$AB$5:$AQ$5,0)))</f>
        <v>0</v>
      </c>
      <c r="W68" s="285"/>
      <c r="X68" s="200"/>
      <c r="Y68" s="210"/>
      <c r="Z68" s="218" t="str">
        <f t="shared" si="32"/>
        <v/>
      </c>
      <c r="AA68" s="213"/>
      <c r="AB68" s="214" t="str">
        <f t="shared" si="19"/>
        <v/>
      </c>
      <c r="AC68" s="214">
        <f t="shared" si="20"/>
        <v>0</v>
      </c>
      <c r="AD68" s="213"/>
      <c r="AE68" s="213"/>
      <c r="AF68" s="213"/>
      <c r="AG68" s="219"/>
      <c r="AH68" s="213" t="str">
        <f t="shared" si="21"/>
        <v/>
      </c>
      <c r="AI68" s="221" t="str">
        <f t="shared" si="33"/>
        <v/>
      </c>
      <c r="AJ68" s="220">
        <f t="shared" si="34"/>
        <v>0</v>
      </c>
      <c r="AK68" s="220">
        <f t="shared" si="35"/>
        <v>0</v>
      </c>
      <c r="AL68" s="151" t="str">
        <f t="shared" si="22"/>
        <v/>
      </c>
      <c r="AM68" s="58"/>
      <c r="AN68" s="60" t="str">
        <f>IF(AM68&gt;0,VLOOKUP(AM68,'整理番号表（融資主体型補助事業）'!T$6:U$14,2,FALSE),"")</f>
        <v/>
      </c>
      <c r="AO68" s="58"/>
      <c r="AP68" s="59" t="str">
        <f>IF(AO68&gt;0,VLOOKUP(AO68,'整理番号表（融資主体型補助事業）'!T$18:U$23,2,FALSE),"")</f>
        <v/>
      </c>
      <c r="AQ68" s="61"/>
      <c r="AR68" s="154" t="str">
        <f t="shared" si="26"/>
        <v/>
      </c>
      <c r="AS68" s="161"/>
      <c r="AT68" s="164"/>
      <c r="AU68" s="92"/>
      <c r="AV68" s="109"/>
      <c r="AW68" s="109"/>
      <c r="AX68" s="127" t="str">
        <f t="shared" si="23"/>
        <v/>
      </c>
      <c r="AY68" s="92"/>
      <c r="AZ68" s="92"/>
      <c r="BA68" s="92"/>
      <c r="BB68" s="92"/>
      <c r="BC68" s="92"/>
      <c r="BD68" s="93"/>
      <c r="BE68" s="209">
        <f t="shared" si="27"/>
        <v>0</v>
      </c>
      <c r="BF68" s="209">
        <f t="shared" si="24"/>
        <v>0</v>
      </c>
      <c r="BG68" s="52">
        <f t="shared" si="30"/>
        <v>0</v>
      </c>
      <c r="BH68" s="52">
        <f t="shared" si="31"/>
        <v>0</v>
      </c>
      <c r="BJ68" s="113"/>
      <c r="BK68" s="115">
        <f t="shared" si="28"/>
        <v>0</v>
      </c>
      <c r="BL68" s="115">
        <f t="shared" si="25"/>
        <v>0</v>
      </c>
      <c r="BM68" s="114" t="str">
        <f t="shared" si="29"/>
        <v/>
      </c>
    </row>
    <row r="69" spans="1:65" s="52" customFormat="1" ht="34.5" hidden="1" customHeight="1">
      <c r="A69" s="48"/>
      <c r="B69" s="88"/>
      <c r="C69" s="55"/>
      <c r="D69" s="55"/>
      <c r="E69" s="60" t="str">
        <f t="shared" si="18"/>
        <v/>
      </c>
      <c r="F69" s="55"/>
      <c r="G69" s="56"/>
      <c r="H69" s="147" t="str">
        <f>IF(G69&gt;0,VLOOKUP(G69,'整理番号表（融資主体型補助事業）'!$B$6:$H$10,2,FALSE),"")</f>
        <v/>
      </c>
      <c r="I69" s="89"/>
      <c r="J69" s="56"/>
      <c r="K69" s="90" t="str">
        <f>IF(J69&gt;0,VLOOKUP(J69,'整理番号表（融資主体型補助事業）'!$B$15:$N$20,2,FALSE),"")</f>
        <v/>
      </c>
      <c r="L69" s="56"/>
      <c r="M69" s="60" t="str">
        <f>IF(L69&gt;0,VLOOKUP(L69,'整理番号表（融資主体型補助事業）'!$B$24:$F$50,2,FALSE),"")</f>
        <v/>
      </c>
      <c r="N69" s="56"/>
      <c r="O69" s="60" t="str">
        <f>IF(N69&gt;0,VLOOKUP(N69,'整理番号表（融資主体型補助事業）'!P$6:Q$37,2,FALSE),"")</f>
        <v/>
      </c>
      <c r="P69" s="155"/>
      <c r="Q69" s="55"/>
      <c r="R69" s="282"/>
      <c r="S69" s="282"/>
      <c r="T69" s="195"/>
      <c r="U69" s="195"/>
      <c r="V69" s="207">
        <f>IF(T69="",0,INDEX('整理番号表（融資主体型補助事業）'!$AB$6:$AQ$11,MATCH(T69,'整理番号表（融資主体型補助事業）'!$AA$6:$AA$11,0),MATCH(U69,'整理番号表（融資主体型補助事業）'!$AB$5:$AQ$5,0)))</f>
        <v>0</v>
      </c>
      <c r="W69" s="285"/>
      <c r="X69" s="200"/>
      <c r="Y69" s="210"/>
      <c r="Z69" s="218" t="str">
        <f t="shared" si="32"/>
        <v/>
      </c>
      <c r="AA69" s="213"/>
      <c r="AB69" s="214" t="str">
        <f t="shared" si="19"/>
        <v/>
      </c>
      <c r="AC69" s="214">
        <f t="shared" si="20"/>
        <v>0</v>
      </c>
      <c r="AD69" s="213"/>
      <c r="AE69" s="213"/>
      <c r="AF69" s="213"/>
      <c r="AG69" s="219"/>
      <c r="AH69" s="213" t="str">
        <f t="shared" si="21"/>
        <v/>
      </c>
      <c r="AI69" s="221" t="str">
        <f t="shared" si="33"/>
        <v/>
      </c>
      <c r="AJ69" s="220">
        <f t="shared" si="34"/>
        <v>0</v>
      </c>
      <c r="AK69" s="220">
        <f t="shared" si="35"/>
        <v>0</v>
      </c>
      <c r="AL69" s="151" t="str">
        <f t="shared" si="22"/>
        <v/>
      </c>
      <c r="AM69" s="58"/>
      <c r="AN69" s="60" t="str">
        <f>IF(AM69&gt;0,VLOOKUP(AM69,'整理番号表（融資主体型補助事業）'!T$6:U$14,2,FALSE),"")</f>
        <v/>
      </c>
      <c r="AO69" s="58"/>
      <c r="AP69" s="59" t="str">
        <f>IF(AO69&gt;0,VLOOKUP(AO69,'整理番号表（融資主体型補助事業）'!T$18:U$23,2,FALSE),"")</f>
        <v/>
      </c>
      <c r="AQ69" s="61"/>
      <c r="AR69" s="154" t="str">
        <f t="shared" si="26"/>
        <v/>
      </c>
      <c r="AS69" s="161"/>
      <c r="AT69" s="164"/>
      <c r="AU69" s="92"/>
      <c r="AV69" s="109"/>
      <c r="AW69" s="109"/>
      <c r="AX69" s="127" t="str">
        <f t="shared" si="23"/>
        <v/>
      </c>
      <c r="AY69" s="92"/>
      <c r="AZ69" s="92"/>
      <c r="BA69" s="92"/>
      <c r="BB69" s="92"/>
      <c r="BC69" s="92"/>
      <c r="BD69" s="93"/>
      <c r="BE69" s="209">
        <f t="shared" si="27"/>
        <v>0</v>
      </c>
      <c r="BF69" s="209">
        <f t="shared" si="24"/>
        <v>0</v>
      </c>
      <c r="BG69" s="52">
        <f t="shared" si="30"/>
        <v>0</v>
      </c>
      <c r="BH69" s="52">
        <f t="shared" si="31"/>
        <v>0</v>
      </c>
      <c r="BJ69" s="113"/>
      <c r="BK69" s="115">
        <f t="shared" si="28"/>
        <v>0</v>
      </c>
      <c r="BL69" s="115">
        <f t="shared" si="25"/>
        <v>0</v>
      </c>
      <c r="BM69" s="114" t="str">
        <f t="shared" si="29"/>
        <v/>
      </c>
    </row>
    <row r="70" spans="1:65" s="52" customFormat="1" ht="34.5" hidden="1" customHeight="1">
      <c r="A70" s="48"/>
      <c r="B70" s="88"/>
      <c r="C70" s="55"/>
      <c r="D70" s="55"/>
      <c r="E70" s="60" t="str">
        <f t="shared" si="18"/>
        <v/>
      </c>
      <c r="F70" s="55"/>
      <c r="G70" s="56"/>
      <c r="H70" s="147" t="str">
        <f>IF(G70&gt;0,VLOOKUP(G70,'整理番号表（融資主体型補助事業）'!$B$6:$H$10,2,FALSE),"")</f>
        <v/>
      </c>
      <c r="I70" s="89"/>
      <c r="J70" s="56"/>
      <c r="K70" s="90" t="str">
        <f>IF(J70&gt;0,VLOOKUP(J70,'整理番号表（融資主体型補助事業）'!$B$15:$N$20,2,FALSE),"")</f>
        <v/>
      </c>
      <c r="L70" s="56"/>
      <c r="M70" s="60" t="str">
        <f>IF(L70&gt;0,VLOOKUP(L70,'整理番号表（融資主体型補助事業）'!$B$24:$F$50,2,FALSE),"")</f>
        <v/>
      </c>
      <c r="N70" s="56"/>
      <c r="O70" s="60" t="str">
        <f>IF(N70&gt;0,VLOOKUP(N70,'整理番号表（融資主体型補助事業）'!P$6:Q$37,2,FALSE),"")</f>
        <v/>
      </c>
      <c r="P70" s="155"/>
      <c r="Q70" s="55"/>
      <c r="R70" s="282"/>
      <c r="S70" s="282"/>
      <c r="T70" s="195"/>
      <c r="U70" s="195"/>
      <c r="V70" s="207">
        <f>IF(T70="",0,INDEX('整理番号表（融資主体型補助事業）'!$AB$6:$AQ$11,MATCH(T70,'整理番号表（融資主体型補助事業）'!$AA$6:$AA$11,0),MATCH(U70,'整理番号表（融資主体型補助事業）'!$AB$5:$AQ$5,0)))</f>
        <v>0</v>
      </c>
      <c r="W70" s="285"/>
      <c r="X70" s="200"/>
      <c r="Y70" s="210"/>
      <c r="Z70" s="218" t="str">
        <f t="shared" si="32"/>
        <v/>
      </c>
      <c r="AA70" s="213"/>
      <c r="AB70" s="214" t="str">
        <f t="shared" si="19"/>
        <v/>
      </c>
      <c r="AC70" s="214">
        <f t="shared" si="20"/>
        <v>0</v>
      </c>
      <c r="AD70" s="213"/>
      <c r="AE70" s="213"/>
      <c r="AF70" s="213"/>
      <c r="AG70" s="219"/>
      <c r="AH70" s="213" t="str">
        <f t="shared" si="21"/>
        <v/>
      </c>
      <c r="AI70" s="221" t="str">
        <f t="shared" si="33"/>
        <v/>
      </c>
      <c r="AJ70" s="220">
        <f t="shared" si="34"/>
        <v>0</v>
      </c>
      <c r="AK70" s="220">
        <f t="shared" si="35"/>
        <v>0</v>
      </c>
      <c r="AL70" s="151" t="str">
        <f t="shared" si="22"/>
        <v/>
      </c>
      <c r="AM70" s="58"/>
      <c r="AN70" s="60" t="str">
        <f>IF(AM70&gt;0,VLOOKUP(AM70,'整理番号表（融資主体型補助事業）'!T$6:U$14,2,FALSE),"")</f>
        <v/>
      </c>
      <c r="AO70" s="58"/>
      <c r="AP70" s="59" t="str">
        <f>IF(AO70&gt;0,VLOOKUP(AO70,'整理番号表（融資主体型補助事業）'!T$18:U$23,2,FALSE),"")</f>
        <v/>
      </c>
      <c r="AQ70" s="61"/>
      <c r="AR70" s="154" t="str">
        <f t="shared" si="26"/>
        <v/>
      </c>
      <c r="AS70" s="161"/>
      <c r="AT70" s="164"/>
      <c r="AU70" s="92"/>
      <c r="AV70" s="109"/>
      <c r="AW70" s="109"/>
      <c r="AX70" s="127" t="str">
        <f t="shared" si="23"/>
        <v/>
      </c>
      <c r="AY70" s="92"/>
      <c r="AZ70" s="92"/>
      <c r="BA70" s="92"/>
      <c r="BB70" s="92"/>
      <c r="BC70" s="92"/>
      <c r="BD70" s="93"/>
      <c r="BE70" s="209">
        <f t="shared" si="27"/>
        <v>0</v>
      </c>
      <c r="BF70" s="209">
        <f t="shared" si="24"/>
        <v>0</v>
      </c>
      <c r="BG70" s="52">
        <f t="shared" si="30"/>
        <v>0</v>
      </c>
      <c r="BH70" s="52">
        <f t="shared" si="31"/>
        <v>0</v>
      </c>
      <c r="BJ70" s="113"/>
      <c r="BK70" s="115">
        <f t="shared" si="28"/>
        <v>0</v>
      </c>
      <c r="BL70" s="115">
        <f t="shared" si="25"/>
        <v>0</v>
      </c>
      <c r="BM70" s="114" t="str">
        <f t="shared" si="29"/>
        <v/>
      </c>
    </row>
    <row r="71" spans="1:65" s="52" customFormat="1" ht="34.5" hidden="1" customHeight="1">
      <c r="A71" s="48"/>
      <c r="B71" s="88"/>
      <c r="C71" s="55"/>
      <c r="D71" s="55"/>
      <c r="E71" s="60" t="str">
        <f t="shared" si="18"/>
        <v/>
      </c>
      <c r="F71" s="55"/>
      <c r="G71" s="56"/>
      <c r="H71" s="147" t="str">
        <f>IF(G71&gt;0,VLOOKUP(G71,'整理番号表（融資主体型補助事業）'!$B$6:$H$10,2,FALSE),"")</f>
        <v/>
      </c>
      <c r="I71" s="89"/>
      <c r="J71" s="56"/>
      <c r="K71" s="90" t="str">
        <f>IF(J71&gt;0,VLOOKUP(J71,'整理番号表（融資主体型補助事業）'!$B$15:$N$20,2,FALSE),"")</f>
        <v/>
      </c>
      <c r="L71" s="56"/>
      <c r="M71" s="60" t="str">
        <f>IF(L71&gt;0,VLOOKUP(L71,'整理番号表（融資主体型補助事業）'!$B$24:$F$50,2,FALSE),"")</f>
        <v/>
      </c>
      <c r="N71" s="56"/>
      <c r="O71" s="60" t="str">
        <f>IF(N71&gt;0,VLOOKUP(N71,'整理番号表（融資主体型補助事業）'!P$6:Q$37,2,FALSE),"")</f>
        <v/>
      </c>
      <c r="P71" s="155"/>
      <c r="Q71" s="55"/>
      <c r="R71" s="282"/>
      <c r="S71" s="282"/>
      <c r="T71" s="195"/>
      <c r="U71" s="195"/>
      <c r="V71" s="207">
        <f>IF(T71="",0,INDEX('整理番号表（融資主体型補助事業）'!$AB$6:$AQ$11,MATCH(T71,'整理番号表（融資主体型補助事業）'!$AA$6:$AA$11,0),MATCH(U71,'整理番号表（融資主体型補助事業）'!$AB$5:$AQ$5,0)))</f>
        <v>0</v>
      </c>
      <c r="W71" s="285"/>
      <c r="X71" s="200"/>
      <c r="Y71" s="210"/>
      <c r="Z71" s="218" t="str">
        <f t="shared" si="32"/>
        <v/>
      </c>
      <c r="AA71" s="213"/>
      <c r="AB71" s="214" t="str">
        <f t="shared" si="19"/>
        <v/>
      </c>
      <c r="AC71" s="214">
        <f t="shared" si="20"/>
        <v>0</v>
      </c>
      <c r="AD71" s="213"/>
      <c r="AE71" s="213"/>
      <c r="AF71" s="213"/>
      <c r="AG71" s="219"/>
      <c r="AH71" s="213" t="str">
        <f t="shared" si="21"/>
        <v/>
      </c>
      <c r="AI71" s="221" t="str">
        <f t="shared" si="33"/>
        <v/>
      </c>
      <c r="AJ71" s="220">
        <f t="shared" si="34"/>
        <v>0</v>
      </c>
      <c r="AK71" s="220">
        <f t="shared" si="35"/>
        <v>0</v>
      </c>
      <c r="AL71" s="151" t="str">
        <f t="shared" si="22"/>
        <v/>
      </c>
      <c r="AM71" s="58"/>
      <c r="AN71" s="60" t="str">
        <f>IF(AM71&gt;0,VLOOKUP(AM71,'整理番号表（融資主体型補助事業）'!T$6:U$14,2,FALSE),"")</f>
        <v/>
      </c>
      <c r="AO71" s="58"/>
      <c r="AP71" s="59" t="str">
        <f>IF(AO71&gt;0,VLOOKUP(AO71,'整理番号表（融資主体型補助事業）'!T$18:U$23,2,FALSE),"")</f>
        <v/>
      </c>
      <c r="AQ71" s="61"/>
      <c r="AR71" s="154" t="str">
        <f t="shared" si="26"/>
        <v/>
      </c>
      <c r="AS71" s="161"/>
      <c r="AT71" s="164"/>
      <c r="AU71" s="92"/>
      <c r="AV71" s="109"/>
      <c r="AW71" s="109"/>
      <c r="AX71" s="127" t="str">
        <f t="shared" si="23"/>
        <v/>
      </c>
      <c r="AY71" s="92"/>
      <c r="AZ71" s="92"/>
      <c r="BA71" s="92"/>
      <c r="BB71" s="92"/>
      <c r="BC71" s="92"/>
      <c r="BD71" s="93"/>
      <c r="BE71" s="209">
        <f t="shared" si="27"/>
        <v>0</v>
      </c>
      <c r="BF71" s="209">
        <f t="shared" si="24"/>
        <v>0</v>
      </c>
      <c r="BG71" s="52">
        <f t="shared" si="30"/>
        <v>0</v>
      </c>
      <c r="BH71" s="52">
        <f t="shared" si="31"/>
        <v>0</v>
      </c>
      <c r="BJ71" s="113"/>
      <c r="BK71" s="115">
        <f t="shared" si="28"/>
        <v>0</v>
      </c>
      <c r="BL71" s="115">
        <f t="shared" si="25"/>
        <v>0</v>
      </c>
      <c r="BM71" s="114" t="str">
        <f t="shared" si="29"/>
        <v/>
      </c>
    </row>
    <row r="72" spans="1:65" s="52" customFormat="1" ht="34.5" hidden="1" customHeight="1">
      <c r="A72" s="48"/>
      <c r="B72" s="88"/>
      <c r="C72" s="55"/>
      <c r="D72" s="55"/>
      <c r="E72" s="60" t="str">
        <f t="shared" si="18"/>
        <v/>
      </c>
      <c r="F72" s="55"/>
      <c r="G72" s="56"/>
      <c r="H72" s="147" t="str">
        <f>IF(G72&gt;0,VLOOKUP(G72,'整理番号表（融資主体型補助事業）'!$B$6:$H$10,2,FALSE),"")</f>
        <v/>
      </c>
      <c r="I72" s="89"/>
      <c r="J72" s="56"/>
      <c r="K72" s="90" t="str">
        <f>IF(J72&gt;0,VLOOKUP(J72,'整理番号表（融資主体型補助事業）'!$B$15:$N$20,2,FALSE),"")</f>
        <v/>
      </c>
      <c r="L72" s="56"/>
      <c r="M72" s="60" t="str">
        <f>IF(L72&gt;0,VLOOKUP(L72,'整理番号表（融資主体型補助事業）'!$B$24:$F$50,2,FALSE),"")</f>
        <v/>
      </c>
      <c r="N72" s="56"/>
      <c r="O72" s="60" t="str">
        <f>IF(N72&gt;0,VLOOKUP(N72,'整理番号表（融資主体型補助事業）'!P$6:Q$37,2,FALSE),"")</f>
        <v/>
      </c>
      <c r="P72" s="155"/>
      <c r="Q72" s="55"/>
      <c r="R72" s="282"/>
      <c r="S72" s="282"/>
      <c r="T72" s="195"/>
      <c r="U72" s="195"/>
      <c r="V72" s="207">
        <f>IF(T72="",0,INDEX('整理番号表（融資主体型補助事業）'!$AB$6:$AQ$11,MATCH(T72,'整理番号表（融資主体型補助事業）'!$AA$6:$AA$11,0),MATCH(U72,'整理番号表（融資主体型補助事業）'!$AB$5:$AQ$5,0)))</f>
        <v>0</v>
      </c>
      <c r="W72" s="285"/>
      <c r="X72" s="200"/>
      <c r="Y72" s="210"/>
      <c r="Z72" s="218" t="str">
        <f t="shared" si="32"/>
        <v/>
      </c>
      <c r="AA72" s="213"/>
      <c r="AB72" s="214" t="str">
        <f t="shared" si="19"/>
        <v/>
      </c>
      <c r="AC72" s="214">
        <f t="shared" si="20"/>
        <v>0</v>
      </c>
      <c r="AD72" s="213"/>
      <c r="AE72" s="213"/>
      <c r="AF72" s="213"/>
      <c r="AG72" s="219"/>
      <c r="AH72" s="213" t="str">
        <f t="shared" si="21"/>
        <v/>
      </c>
      <c r="AI72" s="221" t="str">
        <f t="shared" si="33"/>
        <v/>
      </c>
      <c r="AJ72" s="221">
        <f t="shared" si="34"/>
        <v>0</v>
      </c>
      <c r="AK72" s="221">
        <f t="shared" si="35"/>
        <v>0</v>
      </c>
      <c r="AL72" s="151" t="str">
        <f t="shared" si="22"/>
        <v/>
      </c>
      <c r="AM72" s="58"/>
      <c r="AN72" s="60" t="str">
        <f>IF(AM72&gt;0,VLOOKUP(AM72,'整理番号表（融資主体型補助事業）'!T$6:U$14,2,FALSE),"")</f>
        <v/>
      </c>
      <c r="AO72" s="58"/>
      <c r="AP72" s="59" t="str">
        <f>IF(AO72&gt;0,VLOOKUP(AO72,'整理番号表（融資主体型補助事業）'!T$18:U$23,2,FALSE),"")</f>
        <v/>
      </c>
      <c r="AQ72" s="61"/>
      <c r="AR72" s="154" t="str">
        <f t="shared" si="26"/>
        <v/>
      </c>
      <c r="AS72" s="161"/>
      <c r="AT72" s="164"/>
      <c r="AU72" s="92"/>
      <c r="AV72" s="109"/>
      <c r="AW72" s="109"/>
      <c r="AX72" s="127" t="str">
        <f t="shared" si="23"/>
        <v/>
      </c>
      <c r="AY72" s="92"/>
      <c r="AZ72" s="92"/>
      <c r="BA72" s="92"/>
      <c r="BB72" s="92"/>
      <c r="BC72" s="92"/>
      <c r="BD72" s="93"/>
      <c r="BE72" s="209">
        <f t="shared" si="27"/>
        <v>0</v>
      </c>
      <c r="BF72" s="209">
        <f t="shared" si="24"/>
        <v>0</v>
      </c>
      <c r="BG72" s="52">
        <f t="shared" si="30"/>
        <v>0</v>
      </c>
      <c r="BH72" s="52">
        <f t="shared" si="31"/>
        <v>0</v>
      </c>
      <c r="BJ72" s="113"/>
      <c r="BK72" s="115">
        <f t="shared" si="28"/>
        <v>0</v>
      </c>
      <c r="BL72" s="115">
        <f t="shared" si="25"/>
        <v>0</v>
      </c>
      <c r="BM72" s="114" t="str">
        <f t="shared" si="29"/>
        <v/>
      </c>
    </row>
    <row r="73" spans="1:65" s="52" customFormat="1" ht="34.5" hidden="1" customHeight="1" thickBot="1">
      <c r="A73" s="48" t="str">
        <f t="shared" si="3"/>
        <v/>
      </c>
      <c r="B73" s="100"/>
      <c r="C73" s="101"/>
      <c r="D73" s="101"/>
      <c r="E73" s="102" t="str">
        <f t="shared" si="18"/>
        <v/>
      </c>
      <c r="F73" s="101"/>
      <c r="G73" s="105"/>
      <c r="H73" s="148" t="str">
        <f>IF(G73&gt;0,VLOOKUP(G73,'整理番号表（融資主体型補助事業）'!$B$6:$H$10,2,FALSE),"")</f>
        <v/>
      </c>
      <c r="I73" s="104"/>
      <c r="J73" s="105"/>
      <c r="K73" s="106" t="str">
        <f>IF(J73&gt;0,VLOOKUP(J73,'整理番号表（融資主体型補助事業）'!$B$15:$N$20,2,FALSE),"")</f>
        <v/>
      </c>
      <c r="L73" s="105"/>
      <c r="M73" s="102" t="str">
        <f>IF(L73&gt;0,VLOOKUP(L73,'整理番号表（融資主体型補助事業）'!$B$24:$F$50,2,FALSE),"")</f>
        <v/>
      </c>
      <c r="N73" s="105"/>
      <c r="O73" s="102" t="str">
        <f>IF(N73&gt;0,VLOOKUP(N73,'整理番号表（融資主体型補助事業）'!P$6:Q$37,2,FALSE),"")</f>
        <v/>
      </c>
      <c r="P73" s="156"/>
      <c r="Q73" s="101"/>
      <c r="R73" s="283"/>
      <c r="S73" s="283"/>
      <c r="T73" s="224"/>
      <c r="U73" s="224"/>
      <c r="V73" s="225">
        <f>IF(T73="",0,INDEX('整理番号表（融資主体型補助事業）'!$AB$6:$AQ$11,MATCH(T73,'整理番号表（融資主体型補助事業）'!$AA$6:$AA$11,0),MATCH(U73,'整理番号表（融資主体型補助事業）'!$AB$5:$AQ$5,0)))</f>
        <v>0</v>
      </c>
      <c r="W73" s="286"/>
      <c r="X73" s="226"/>
      <c r="Y73" s="227"/>
      <c r="Z73" s="228" t="str">
        <f t="shared" si="32"/>
        <v/>
      </c>
      <c r="AA73" s="216"/>
      <c r="AB73" s="217" t="str">
        <f t="shared" si="19"/>
        <v/>
      </c>
      <c r="AC73" s="217">
        <f t="shared" si="20"/>
        <v>0</v>
      </c>
      <c r="AD73" s="216"/>
      <c r="AE73" s="216"/>
      <c r="AF73" s="216"/>
      <c r="AG73" s="215"/>
      <c r="AH73" s="216" t="str">
        <f t="shared" si="21"/>
        <v/>
      </c>
      <c r="AI73" s="222" t="str">
        <f t="shared" si="33"/>
        <v/>
      </c>
      <c r="AJ73" s="222">
        <f t="shared" si="34"/>
        <v>0</v>
      </c>
      <c r="AK73" s="222">
        <f t="shared" si="35"/>
        <v>0</v>
      </c>
      <c r="AL73" s="152" t="str">
        <f t="shared" si="22"/>
        <v/>
      </c>
      <c r="AM73" s="229"/>
      <c r="AN73" s="102" t="str">
        <f>IF(AM73&gt;0,VLOOKUP(AM73,'整理番号表（融資主体型補助事業）'!T$6:U$14,2,FALSE),"")</f>
        <v/>
      </c>
      <c r="AO73" s="229"/>
      <c r="AP73" s="108" t="str">
        <f>IF(AO73&gt;0,VLOOKUP(AO73,'整理番号表（融資主体型補助事業）'!T$18:U$23,2,FALSE),"")</f>
        <v/>
      </c>
      <c r="AQ73" s="107"/>
      <c r="AR73" s="157" t="str">
        <f t="shared" si="26"/>
        <v/>
      </c>
      <c r="AS73" s="162"/>
      <c r="AT73" s="144"/>
      <c r="AU73" s="103"/>
      <c r="AV73" s="110"/>
      <c r="AW73" s="110"/>
      <c r="AX73" s="128" t="str">
        <f t="shared" si="23"/>
        <v/>
      </c>
      <c r="AY73" s="103"/>
      <c r="AZ73" s="103"/>
      <c r="BA73" s="103"/>
      <c r="BB73" s="103"/>
      <c r="BC73" s="103"/>
      <c r="BD73" s="230"/>
      <c r="BE73" s="209">
        <f t="shared" si="27"/>
        <v>0</v>
      </c>
      <c r="BF73" s="209">
        <f t="shared" si="24"/>
        <v>0</v>
      </c>
      <c r="BG73" s="52">
        <f t="shared" si="30"/>
        <v>0</v>
      </c>
      <c r="BH73" s="52">
        <f t="shared" si="31"/>
        <v>0</v>
      </c>
      <c r="BJ73" s="113"/>
      <c r="BK73" s="115">
        <f t="shared" si="28"/>
        <v>0</v>
      </c>
      <c r="BL73" s="115">
        <f t="shared" si="25"/>
        <v>0</v>
      </c>
      <c r="BM73" s="114" t="str">
        <f t="shared" si="29"/>
        <v/>
      </c>
    </row>
    <row r="74" spans="1:65" s="63" customFormat="1" ht="12">
      <c r="A74" s="32"/>
      <c r="B74" s="149"/>
      <c r="C74" s="32"/>
      <c r="D74" s="32"/>
      <c r="E74" s="34"/>
      <c r="F74" s="34"/>
      <c r="G74" s="34"/>
      <c r="H74" s="38"/>
      <c r="I74" s="38"/>
      <c r="J74" s="38"/>
      <c r="K74" s="38"/>
      <c r="L74" s="62"/>
      <c r="M74" s="38"/>
      <c r="N74" s="32"/>
      <c r="O74" s="34"/>
      <c r="P74" s="34"/>
      <c r="Q74" s="32"/>
      <c r="R74" s="37"/>
      <c r="S74" s="37"/>
      <c r="T74" s="205"/>
      <c r="U74" s="205"/>
      <c r="V74" s="205"/>
      <c r="W74" s="205"/>
      <c r="X74" s="223"/>
      <c r="Y74" s="302"/>
      <c r="Z74" s="303"/>
      <c r="AA74" s="303"/>
      <c r="AB74" s="303"/>
      <c r="AC74" s="303"/>
      <c r="AD74" s="303"/>
      <c r="AE74" s="303"/>
      <c r="AF74" s="303"/>
      <c r="AG74" s="303"/>
      <c r="AH74" s="40"/>
      <c r="AI74" s="40"/>
      <c r="AJ74" s="40"/>
      <c r="AK74" s="40"/>
      <c r="AL74" s="40"/>
      <c r="AM74" s="34"/>
      <c r="AN74" s="34"/>
      <c r="AO74" s="34"/>
      <c r="AP74" s="38"/>
      <c r="AQ74" s="34"/>
      <c r="AR74" s="40"/>
      <c r="AS74" s="40"/>
      <c r="AT74" s="34"/>
      <c r="AU74" s="34"/>
      <c r="AV74" s="34"/>
      <c r="AW74" s="34"/>
      <c r="AX74" s="34"/>
      <c r="AY74" s="34"/>
      <c r="AZ74" s="34"/>
      <c r="BA74" s="34"/>
      <c r="BB74" s="34"/>
      <c r="BC74" s="34"/>
      <c r="BD74" s="34"/>
      <c r="BE74" s="192"/>
      <c r="BF74" s="192"/>
    </row>
    <row r="75" spans="1:65" s="72" customFormat="1" ht="12" customHeight="1">
      <c r="A75" s="41"/>
      <c r="B75" s="77"/>
      <c r="C75" s="64" t="s">
        <v>15</v>
      </c>
      <c r="D75" s="64" t="s">
        <v>128</v>
      </c>
      <c r="E75" s="64"/>
      <c r="F75" s="64"/>
      <c r="G75" s="65"/>
      <c r="H75" s="66"/>
      <c r="I75" s="66"/>
      <c r="J75" s="23"/>
      <c r="K75" s="23"/>
      <c r="L75" s="67"/>
      <c r="M75" s="23"/>
      <c r="N75" s="23"/>
      <c r="O75" s="23"/>
      <c r="P75" s="23"/>
      <c r="Q75" s="23"/>
      <c r="R75" s="68"/>
      <c r="S75" s="68"/>
      <c r="T75" s="205"/>
      <c r="U75" s="205"/>
      <c r="V75" s="205"/>
      <c r="W75" s="205"/>
      <c r="X75" s="203"/>
      <c r="Y75" s="304"/>
      <c r="Z75" s="66"/>
      <c r="AA75" s="66"/>
      <c r="AB75" s="66"/>
      <c r="AC75" s="66"/>
      <c r="AD75" s="66"/>
      <c r="AE75" s="66"/>
      <c r="AF75" s="66"/>
      <c r="AG75" s="305"/>
      <c r="AH75" s="69"/>
      <c r="AI75" s="69"/>
      <c r="AJ75" s="69"/>
      <c r="AK75" s="69"/>
      <c r="AL75" s="70"/>
      <c r="AM75" s="70"/>
      <c r="AN75" s="70"/>
      <c r="AO75" s="41"/>
      <c r="AP75" s="41"/>
      <c r="AQ75" s="41"/>
      <c r="AR75" s="41"/>
      <c r="AS75" s="38"/>
      <c r="AT75" s="41"/>
      <c r="AU75" s="41"/>
      <c r="AV75" s="38"/>
      <c r="AW75" s="38"/>
      <c r="AX75" s="38"/>
      <c r="AY75" s="41"/>
      <c r="AZ75" s="41"/>
      <c r="BA75" s="41"/>
      <c r="BB75" s="41"/>
      <c r="BC75" s="41"/>
      <c r="BD75" s="41"/>
      <c r="BE75" s="192"/>
      <c r="BF75" s="192"/>
    </row>
    <row r="76" spans="1:65" s="72" customFormat="1" ht="12" customHeight="1">
      <c r="A76" s="41"/>
      <c r="B76" s="77"/>
      <c r="C76" s="23"/>
      <c r="D76" s="64" t="s">
        <v>16</v>
      </c>
      <c r="E76" s="64"/>
      <c r="F76" s="64"/>
      <c r="G76" s="65"/>
      <c r="H76" s="66"/>
      <c r="I76" s="66"/>
      <c r="J76" s="23"/>
      <c r="K76" s="23"/>
      <c r="L76" s="67"/>
      <c r="M76" s="23"/>
      <c r="N76" s="23"/>
      <c r="O76" s="23"/>
      <c r="P76" s="23"/>
      <c r="Q76" s="23"/>
      <c r="R76" s="68"/>
      <c r="S76" s="68"/>
      <c r="T76" s="196"/>
      <c r="U76" s="196"/>
      <c r="V76" s="196"/>
      <c r="W76" s="196"/>
      <c r="X76" s="201"/>
      <c r="Y76" s="304"/>
      <c r="Z76" s="66"/>
      <c r="AA76" s="66"/>
      <c r="AB76" s="66"/>
      <c r="AC76" s="66"/>
      <c r="AD76" s="66"/>
      <c r="AE76" s="66"/>
      <c r="AF76" s="66"/>
      <c r="AG76" s="305"/>
      <c r="AH76" s="69"/>
      <c r="AI76" s="69"/>
      <c r="AJ76" s="69"/>
      <c r="AK76" s="69"/>
      <c r="AL76" s="70"/>
      <c r="AM76" s="70"/>
      <c r="AN76" s="70"/>
      <c r="AO76" s="41"/>
      <c r="AP76" s="41"/>
      <c r="AQ76" s="41"/>
      <c r="AR76" s="41"/>
      <c r="AS76" s="38"/>
      <c r="AT76" s="41"/>
      <c r="AU76" s="41"/>
      <c r="AV76" s="38"/>
      <c r="AW76" s="38"/>
      <c r="AX76" s="38"/>
      <c r="AY76" s="41"/>
      <c r="AZ76" s="41"/>
      <c r="BA76" s="41"/>
      <c r="BB76" s="41"/>
      <c r="BC76" s="41"/>
      <c r="BD76" s="41"/>
      <c r="BE76" s="192"/>
      <c r="BF76" s="192"/>
    </row>
    <row r="77" spans="1:65" customFormat="1" ht="12" customHeight="1">
      <c r="A77" s="41"/>
      <c r="B77" s="77"/>
      <c r="C77" s="23"/>
      <c r="D77" s="165" t="s">
        <v>143</v>
      </c>
      <c r="E77" s="165"/>
      <c r="F77" s="165"/>
      <c r="G77" s="165"/>
      <c r="H77" s="165"/>
      <c r="I77" s="165"/>
      <c r="J77" s="165"/>
      <c r="K77" s="165"/>
      <c r="L77" s="165"/>
      <c r="M77" s="165"/>
      <c r="N77" s="165"/>
      <c r="O77" s="165"/>
      <c r="P77" s="165"/>
      <c r="Q77" s="165"/>
      <c r="R77" s="165"/>
      <c r="S77" s="165"/>
      <c r="T77" s="196"/>
      <c r="U77" s="196"/>
      <c r="V77" s="196"/>
      <c r="W77" s="196"/>
      <c r="X77" s="202"/>
      <c r="Y77" s="306"/>
      <c r="Z77" s="306"/>
      <c r="AA77" s="306"/>
      <c r="AB77" s="306"/>
      <c r="AC77" s="306"/>
      <c r="AD77" s="306"/>
      <c r="AE77" s="306"/>
      <c r="AF77" s="306"/>
      <c r="AG77" s="306"/>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92"/>
      <c r="BF77" s="192"/>
      <c r="BG77" s="47"/>
      <c r="BH77" s="47"/>
      <c r="BI77" s="47"/>
      <c r="BJ77" s="47"/>
      <c r="BK77" s="47"/>
      <c r="BL77" s="47"/>
      <c r="BM77" s="47"/>
    </row>
    <row r="78" spans="1:65" customFormat="1" ht="12" customHeight="1">
      <c r="A78" s="41"/>
      <c r="B78" s="77"/>
      <c r="C78" s="23"/>
      <c r="D78" s="22" t="s">
        <v>144</v>
      </c>
      <c r="E78" s="22"/>
      <c r="F78" s="22"/>
      <c r="G78" s="65"/>
      <c r="H78" s="66"/>
      <c r="I78" s="66"/>
      <c r="J78" s="23"/>
      <c r="K78" s="23"/>
      <c r="L78" s="67"/>
      <c r="M78" s="23"/>
      <c r="N78" s="23"/>
      <c r="O78" s="23"/>
      <c r="P78" s="23"/>
      <c r="Q78" s="23"/>
      <c r="R78" s="68"/>
      <c r="S78" s="68"/>
      <c r="T78" s="196"/>
      <c r="U78" s="196"/>
      <c r="V78" s="196"/>
      <c r="W78" s="196"/>
      <c r="X78" s="201"/>
      <c r="Y78" s="307"/>
      <c r="Z78" s="66"/>
      <c r="AA78" s="66"/>
      <c r="AB78" s="66"/>
      <c r="AC78" s="66"/>
      <c r="AD78" s="66"/>
      <c r="AE78" s="66"/>
      <c r="AF78" s="66"/>
      <c r="AG78" s="74"/>
      <c r="AH78" s="41"/>
      <c r="AI78" s="41"/>
      <c r="AJ78" s="41"/>
      <c r="AK78" s="41"/>
      <c r="AL78" s="41"/>
      <c r="AM78" s="73"/>
      <c r="AN78" s="41"/>
      <c r="AO78" s="73"/>
      <c r="AP78" s="41"/>
      <c r="AQ78" s="41"/>
      <c r="AR78" s="41"/>
      <c r="AS78" s="41"/>
      <c r="AT78" s="32"/>
      <c r="AU78" s="32"/>
      <c r="AV78" s="32"/>
      <c r="AW78" s="32"/>
      <c r="AX78" s="32"/>
      <c r="AY78" s="38"/>
      <c r="AZ78" s="38"/>
      <c r="BA78" s="38"/>
      <c r="BB78" s="32"/>
      <c r="BC78" s="38"/>
      <c r="BD78" s="38"/>
      <c r="BE78" s="192"/>
      <c r="BF78" s="192"/>
      <c r="BG78" s="47"/>
      <c r="BH78" s="47"/>
      <c r="BI78" s="47"/>
      <c r="BJ78" s="47"/>
      <c r="BK78" s="47"/>
      <c r="BL78" s="47"/>
      <c r="BM78" s="47"/>
    </row>
    <row r="79" spans="1:65" customFormat="1" ht="75.75" hidden="1" customHeight="1">
      <c r="A79" s="41"/>
      <c r="B79" s="77"/>
      <c r="C79" s="41"/>
      <c r="D79" s="41"/>
      <c r="E79" s="41"/>
      <c r="F79" s="41"/>
      <c r="G79" s="73"/>
      <c r="H79" s="74"/>
      <c r="I79" s="74"/>
      <c r="J79" s="74"/>
      <c r="K79" s="74"/>
      <c r="L79" s="75"/>
      <c r="M79" s="74"/>
      <c r="N79" s="41"/>
      <c r="O79" s="41"/>
      <c r="P79" s="41"/>
      <c r="Q79" s="41"/>
      <c r="R79" s="71"/>
      <c r="S79" s="71"/>
      <c r="T79" s="197"/>
      <c r="U79" s="197"/>
      <c r="V79" s="197"/>
      <c r="W79" s="197"/>
      <c r="X79" s="201"/>
      <c r="Y79" s="308"/>
      <c r="Z79" s="74"/>
      <c r="AA79" s="74"/>
      <c r="AB79" s="74"/>
      <c r="AC79" s="74"/>
      <c r="AD79" s="74"/>
      <c r="AE79" s="74"/>
      <c r="AF79" s="74"/>
      <c r="AG79" s="74"/>
      <c r="AH79" s="41"/>
      <c r="AI79" s="41"/>
      <c r="AJ79" s="41"/>
      <c r="AK79" s="41"/>
      <c r="AL79" s="41"/>
      <c r="AM79" s="73"/>
      <c r="AN79" s="41"/>
      <c r="AO79" s="73"/>
      <c r="AP79" s="41"/>
      <c r="AQ79" s="41"/>
      <c r="AR79" s="41"/>
      <c r="AS79" s="41"/>
      <c r="AT79" s="32"/>
      <c r="AU79" s="32"/>
      <c r="AV79" s="32"/>
      <c r="AW79" s="32"/>
      <c r="AX79" s="32"/>
      <c r="AY79" s="38"/>
      <c r="AZ79" s="38"/>
      <c r="BA79" s="38"/>
      <c r="BB79" s="32"/>
      <c r="BC79" s="38"/>
      <c r="BD79" s="38"/>
      <c r="BE79" s="197"/>
      <c r="BF79" s="197"/>
      <c r="BG79" s="47"/>
      <c r="BH79" s="47"/>
      <c r="BI79" s="47"/>
      <c r="BJ79" s="47"/>
      <c r="BK79" s="47"/>
      <c r="BL79" s="47"/>
      <c r="BM79" s="47"/>
    </row>
    <row r="80" spans="1:65" customFormat="1" ht="13.5" hidden="1" customHeight="1">
      <c r="A80" s="41"/>
      <c r="B80" s="77"/>
      <c r="C80" s="41"/>
      <c r="D80" s="41"/>
      <c r="E80" s="41"/>
      <c r="F80" s="41"/>
      <c r="G80" s="73"/>
      <c r="H80" s="74"/>
      <c r="I80" s="74"/>
      <c r="J80" s="74"/>
      <c r="K80" s="74"/>
      <c r="L80" s="75"/>
      <c r="M80" s="74"/>
      <c r="N80" s="41"/>
      <c r="O80" s="41"/>
      <c r="P80" s="41"/>
      <c r="Q80" s="41"/>
      <c r="R80" s="71"/>
      <c r="S80" s="71"/>
      <c r="T80" s="197"/>
      <c r="U80" s="197"/>
      <c r="V80" s="197"/>
      <c r="W80" s="197"/>
      <c r="X80" s="202"/>
      <c r="Y80" s="308"/>
      <c r="Z80" s="74"/>
      <c r="AA80" s="74"/>
      <c r="AB80" s="74"/>
      <c r="AC80" s="74"/>
      <c r="AD80" s="74"/>
      <c r="AE80" s="74"/>
      <c r="AF80" s="74"/>
      <c r="AG80" s="74"/>
      <c r="AH80" s="41"/>
      <c r="AI80" s="41"/>
      <c r="AJ80" s="41"/>
      <c r="AK80" s="41"/>
      <c r="AL80" s="41"/>
      <c r="AM80" s="73"/>
      <c r="AN80" s="41"/>
      <c r="AO80" s="73"/>
      <c r="AP80" s="41"/>
      <c r="AQ80" s="41"/>
      <c r="AR80" s="41"/>
      <c r="AS80" s="41"/>
      <c r="AT80" s="32"/>
      <c r="AU80" s="32"/>
      <c r="AV80" s="32"/>
      <c r="AW80" s="32"/>
      <c r="AX80" s="32"/>
      <c r="AY80" s="38"/>
      <c r="AZ80" s="38"/>
      <c r="BA80" s="38"/>
      <c r="BB80" s="32"/>
      <c r="BC80" s="38"/>
      <c r="BD80" s="38"/>
      <c r="BE80" s="197"/>
      <c r="BF80" s="197"/>
      <c r="BG80" s="47"/>
      <c r="BH80" s="47"/>
      <c r="BI80" s="47"/>
      <c r="BJ80" s="47"/>
      <c r="BK80" s="47"/>
      <c r="BL80" s="47"/>
      <c r="BM80" s="47"/>
    </row>
    <row r="81" spans="1:65" customFormat="1" ht="13.5" hidden="1" customHeight="1">
      <c r="A81" s="41"/>
      <c r="B81" s="77"/>
      <c r="C81" s="41"/>
      <c r="D81" s="41"/>
      <c r="E81" s="41"/>
      <c r="F81" s="41"/>
      <c r="G81" s="73"/>
      <c r="H81" s="74"/>
      <c r="I81" s="74"/>
      <c r="J81" s="74"/>
      <c r="K81" s="74"/>
      <c r="L81" s="75"/>
      <c r="M81" s="74"/>
      <c r="N81" s="41"/>
      <c r="O81" s="41"/>
      <c r="P81" s="41"/>
      <c r="Q81" s="41"/>
      <c r="R81" s="71"/>
      <c r="S81" s="71"/>
      <c r="T81" s="192"/>
      <c r="U81" s="192"/>
      <c r="V81" s="192"/>
      <c r="W81" s="192"/>
      <c r="X81" s="192"/>
      <c r="Y81" s="308"/>
      <c r="Z81" s="74"/>
      <c r="AA81" s="74"/>
      <c r="AB81" s="74"/>
      <c r="AC81" s="74"/>
      <c r="AD81" s="74"/>
      <c r="AE81" s="74"/>
      <c r="AF81" s="74"/>
      <c r="AG81" s="74"/>
      <c r="AH81" s="41"/>
      <c r="AI81" s="41"/>
      <c r="AJ81" s="41"/>
      <c r="AK81" s="41"/>
      <c r="AL81" s="41"/>
      <c r="AM81" s="73"/>
      <c r="AN81" s="41"/>
      <c r="AO81" s="73"/>
      <c r="AP81" s="41"/>
      <c r="AQ81" s="41"/>
      <c r="AR81" s="41"/>
      <c r="AS81" s="41"/>
      <c r="AT81" s="32"/>
      <c r="AU81" s="32"/>
      <c r="AV81" s="32"/>
      <c r="AW81" s="32"/>
      <c r="AX81" s="32"/>
      <c r="AY81" s="38"/>
      <c r="AZ81" s="38"/>
      <c r="BA81" s="38"/>
      <c r="BB81" s="32"/>
      <c r="BC81" s="38"/>
      <c r="BD81" s="38"/>
      <c r="BE81" s="192"/>
      <c r="BF81" s="192"/>
      <c r="BG81" s="47"/>
      <c r="BH81" s="47"/>
      <c r="BI81" s="47"/>
      <c r="BJ81" s="47"/>
      <c r="BK81" s="47"/>
      <c r="BL81" s="47"/>
      <c r="BM81" s="47"/>
    </row>
    <row r="82" spans="1:65" customFormat="1" ht="13.5" hidden="1" customHeight="1">
      <c r="A82" s="41"/>
      <c r="B82" s="77"/>
      <c r="C82" s="41"/>
      <c r="D82" s="41"/>
      <c r="E82" s="41"/>
      <c r="F82" s="41"/>
      <c r="G82" s="73"/>
      <c r="H82" s="74"/>
      <c r="I82" s="74"/>
      <c r="J82" s="74"/>
      <c r="K82" s="74"/>
      <c r="L82" s="75"/>
      <c r="M82" s="74"/>
      <c r="N82" s="41"/>
      <c r="O82" s="41"/>
      <c r="P82" s="41"/>
      <c r="Q82" s="41"/>
      <c r="R82" s="71"/>
      <c r="S82" s="71"/>
      <c r="T82" s="192"/>
      <c r="U82" s="192"/>
      <c r="V82" s="192"/>
      <c r="W82" s="192"/>
      <c r="X82" s="192"/>
      <c r="Y82" s="308"/>
      <c r="Z82" s="74"/>
      <c r="AA82" s="74"/>
      <c r="AB82" s="74"/>
      <c r="AC82" s="74"/>
      <c r="AD82" s="74"/>
      <c r="AE82" s="74"/>
      <c r="AF82" s="74"/>
      <c r="AG82" s="74"/>
      <c r="AH82" s="41"/>
      <c r="AI82" s="41"/>
      <c r="AJ82" s="41"/>
      <c r="AK82" s="41"/>
      <c r="AL82" s="41"/>
      <c r="AM82" s="73"/>
      <c r="AN82" s="41"/>
      <c r="AO82" s="73"/>
      <c r="AP82" s="41"/>
      <c r="AQ82" s="41"/>
      <c r="AR82" s="41"/>
      <c r="AS82" s="41"/>
      <c r="AT82" s="32"/>
      <c r="AU82" s="32"/>
      <c r="AV82" s="32"/>
      <c r="AW82" s="32"/>
      <c r="AX82" s="32"/>
      <c r="AY82" s="38"/>
      <c r="AZ82" s="38"/>
      <c r="BA82" s="38"/>
      <c r="BB82" s="32"/>
      <c r="BC82" s="38"/>
      <c r="BD82" s="38"/>
      <c r="BE82" s="192"/>
      <c r="BF82" s="192"/>
      <c r="BG82" s="47"/>
      <c r="BH82" s="47"/>
      <c r="BI82" s="47"/>
      <c r="BJ82" s="47"/>
      <c r="BK82" s="47"/>
      <c r="BL82" s="47"/>
      <c r="BM82" s="47"/>
    </row>
    <row r="83" spans="1:65" customFormat="1" ht="13.5" hidden="1" customHeight="1">
      <c r="A83" s="41"/>
      <c r="B83" s="77"/>
      <c r="C83" s="41"/>
      <c r="D83" s="41"/>
      <c r="E83" s="41"/>
      <c r="F83" s="41"/>
      <c r="G83" s="41"/>
      <c r="H83" s="41"/>
      <c r="I83" s="41"/>
      <c r="J83" s="41"/>
      <c r="K83" s="41"/>
      <c r="L83" s="76"/>
      <c r="M83" s="41"/>
      <c r="N83" s="41"/>
      <c r="O83" s="41"/>
      <c r="P83" s="41"/>
      <c r="Q83" s="41"/>
      <c r="R83" s="46"/>
      <c r="S83" s="46"/>
      <c r="T83" s="192"/>
      <c r="U83" s="192"/>
      <c r="V83" s="192"/>
      <c r="W83" s="192"/>
      <c r="X83" s="192"/>
      <c r="Y83" s="309"/>
      <c r="Z83" s="74"/>
      <c r="AA83" s="74"/>
      <c r="AB83" s="74"/>
      <c r="AC83" s="74"/>
      <c r="AD83" s="74"/>
      <c r="AE83" s="74"/>
      <c r="AF83" s="74"/>
      <c r="AG83" s="74"/>
      <c r="AH83" s="41"/>
      <c r="AI83" s="41"/>
      <c r="AJ83" s="41"/>
      <c r="AK83" s="41"/>
      <c r="AL83" s="41"/>
      <c r="AM83" s="41"/>
      <c r="AN83" s="41"/>
      <c r="AO83" s="41"/>
      <c r="AP83" s="41"/>
      <c r="AQ83" s="41"/>
      <c r="AR83" s="41"/>
      <c r="AS83" s="41"/>
      <c r="AT83" s="32"/>
      <c r="AU83" s="32"/>
      <c r="AV83" s="32"/>
      <c r="AW83" s="32"/>
      <c r="AX83" s="32"/>
      <c r="AY83" s="38"/>
      <c r="AZ83" s="38"/>
      <c r="BA83" s="38"/>
      <c r="BB83" s="32"/>
      <c r="BC83" s="38"/>
      <c r="BD83" s="38"/>
      <c r="BE83" s="192"/>
      <c r="BF83" s="192"/>
      <c r="BG83" s="47"/>
      <c r="BH83" s="47"/>
      <c r="BI83" s="47"/>
      <c r="BJ83" s="47"/>
      <c r="BK83" s="47"/>
      <c r="BL83" s="47"/>
      <c r="BM83" s="47"/>
    </row>
    <row r="84" spans="1:65" customFormat="1">
      <c r="A84" s="41"/>
      <c r="B84" s="77"/>
      <c r="C84" s="77"/>
      <c r="D84" s="77"/>
      <c r="E84" s="77"/>
      <c r="F84" s="77"/>
      <c r="G84" s="78"/>
      <c r="H84" s="79"/>
      <c r="I84" s="79"/>
      <c r="J84" s="79"/>
      <c r="K84" s="79"/>
      <c r="L84" s="80"/>
      <c r="M84" s="79"/>
      <c r="N84" s="77"/>
      <c r="O84" s="77"/>
      <c r="P84" s="77"/>
      <c r="Q84" s="77"/>
      <c r="R84" s="72"/>
      <c r="S84" s="72"/>
      <c r="T84" s="192"/>
      <c r="U84" s="192"/>
      <c r="V84" s="192"/>
      <c r="W84" s="192"/>
      <c r="X84" s="192"/>
      <c r="Y84" s="310"/>
      <c r="Z84" s="79"/>
      <c r="AA84" s="79"/>
      <c r="AB84" s="79"/>
      <c r="AC84" s="79"/>
      <c r="AD84" s="79"/>
      <c r="AE84" s="79"/>
      <c r="AF84" s="79"/>
      <c r="AG84" s="79"/>
      <c r="AH84" s="77"/>
      <c r="AI84" s="77"/>
      <c r="AJ84" s="77"/>
      <c r="AK84" s="77"/>
      <c r="AL84" s="77"/>
      <c r="AM84" s="78"/>
      <c r="AN84" s="77"/>
      <c r="AO84" s="78"/>
      <c r="AP84" s="77"/>
      <c r="AQ84" s="77"/>
      <c r="AR84" s="77"/>
      <c r="AS84" s="77"/>
      <c r="AT84" s="77"/>
      <c r="AU84" s="77"/>
      <c r="AV84" s="77"/>
      <c r="AW84" s="77"/>
      <c r="AX84" s="77"/>
      <c r="AY84" s="81"/>
      <c r="AZ84" s="81"/>
      <c r="BA84" s="81"/>
      <c r="BB84" s="77"/>
      <c r="BC84" s="81"/>
      <c r="BD84" s="81"/>
      <c r="BE84" s="192"/>
      <c r="BF84" s="192"/>
      <c r="BG84" s="47"/>
      <c r="BH84" s="47"/>
      <c r="BI84" s="47"/>
      <c r="BJ84" s="47"/>
      <c r="BK84" s="47"/>
      <c r="BL84" s="47"/>
      <c r="BM84" s="47"/>
    </row>
    <row r="85" spans="1:65" customFormat="1">
      <c r="A85" s="41"/>
      <c r="B85" s="77"/>
      <c r="C85" s="77"/>
      <c r="D85" s="77"/>
      <c r="E85" s="77"/>
      <c r="F85" s="77"/>
      <c r="G85" s="78"/>
      <c r="H85" s="79"/>
      <c r="I85" s="79"/>
      <c r="J85" s="79"/>
      <c r="K85" s="79"/>
      <c r="L85" s="80"/>
      <c r="M85" s="79"/>
      <c r="N85" s="77"/>
      <c r="O85" s="77"/>
      <c r="P85" s="77"/>
      <c r="Q85" s="77"/>
      <c r="R85" s="72"/>
      <c r="S85" s="72"/>
      <c r="T85" s="192"/>
      <c r="U85" s="192"/>
      <c r="V85" s="192"/>
      <c r="W85" s="192"/>
      <c r="X85" s="192"/>
      <c r="Y85" s="310"/>
      <c r="Z85" s="79"/>
      <c r="AA85" s="79"/>
      <c r="AB85" s="79"/>
      <c r="AC85" s="79"/>
      <c r="AD85" s="79"/>
      <c r="AE85" s="79"/>
      <c r="AF85" s="79"/>
      <c r="AG85" s="79"/>
      <c r="AH85" s="77"/>
      <c r="AI85" s="77"/>
      <c r="AJ85" s="77"/>
      <c r="AK85" s="77"/>
      <c r="AL85" s="77"/>
      <c r="AM85" s="78"/>
      <c r="AN85" s="77"/>
      <c r="AO85" s="78"/>
      <c r="AP85" s="77"/>
      <c r="AQ85" s="77"/>
      <c r="AR85" s="77"/>
      <c r="AS85" s="77"/>
      <c r="AT85" s="77"/>
      <c r="AU85" s="77"/>
      <c r="AV85" s="77"/>
      <c r="AW85" s="77"/>
      <c r="AX85" s="77"/>
      <c r="AY85" s="81"/>
      <c r="AZ85" s="81"/>
      <c r="BA85" s="81"/>
      <c r="BB85" s="77"/>
      <c r="BC85" s="81"/>
      <c r="BD85" s="81"/>
      <c r="BE85" s="192"/>
      <c r="BF85" s="192"/>
      <c r="BG85" s="47"/>
      <c r="BH85" s="47"/>
      <c r="BI85" s="47"/>
      <c r="BJ85" s="47"/>
      <c r="BK85" s="47"/>
      <c r="BL85" s="47"/>
      <c r="BM85" s="47"/>
    </row>
    <row r="86" spans="1:65" customFormat="1">
      <c r="A86" s="41"/>
      <c r="B86" s="77"/>
      <c r="C86" s="77"/>
      <c r="D86" s="77"/>
      <c r="E86" s="77"/>
      <c r="F86" s="77"/>
      <c r="G86" s="78"/>
      <c r="H86" s="79"/>
      <c r="I86" s="79"/>
      <c r="J86" s="79"/>
      <c r="K86" s="79"/>
      <c r="L86" s="80"/>
      <c r="M86" s="79"/>
      <c r="N86" s="77"/>
      <c r="O86" s="77"/>
      <c r="P86" s="77"/>
      <c r="Q86" s="77"/>
      <c r="R86" s="72"/>
      <c r="S86" s="72"/>
      <c r="T86" s="192"/>
      <c r="U86" s="192"/>
      <c r="V86" s="192"/>
      <c r="W86" s="192"/>
      <c r="X86" s="192"/>
      <c r="Y86" s="310"/>
      <c r="Z86" s="79"/>
      <c r="AA86" s="79"/>
      <c r="AB86" s="79"/>
      <c r="AC86" s="79"/>
      <c r="AD86" s="79"/>
      <c r="AE86" s="79"/>
      <c r="AF86" s="79"/>
      <c r="AG86" s="79"/>
      <c r="AH86" s="77"/>
      <c r="AI86" s="77"/>
      <c r="AJ86" s="77"/>
      <c r="AK86" s="77"/>
      <c r="AL86" s="77"/>
      <c r="AM86" s="78"/>
      <c r="AN86" s="77"/>
      <c r="AO86" s="78"/>
      <c r="AP86" s="77"/>
      <c r="AQ86" s="77"/>
      <c r="AR86" s="77"/>
      <c r="AS86" s="77"/>
      <c r="AT86" s="77"/>
      <c r="AU86" s="77"/>
      <c r="AV86" s="77"/>
      <c r="AW86" s="77"/>
      <c r="AX86" s="77"/>
      <c r="AY86" s="81"/>
      <c r="AZ86" s="81"/>
      <c r="BA86" s="81"/>
      <c r="BB86" s="77"/>
      <c r="BC86" s="81"/>
      <c r="BD86" s="81"/>
      <c r="BE86" s="192"/>
      <c r="BF86" s="192"/>
      <c r="BG86" s="47"/>
      <c r="BH86" s="47"/>
      <c r="BI86" s="47"/>
      <c r="BJ86" s="47"/>
      <c r="BK86" s="47"/>
      <c r="BL86" s="47"/>
      <c r="BM86" s="47"/>
    </row>
    <row r="87" spans="1:65" customFormat="1">
      <c r="A87" s="41"/>
      <c r="B87" s="77"/>
      <c r="C87" s="77"/>
      <c r="D87" s="77"/>
      <c r="E87" s="77"/>
      <c r="F87" s="77"/>
      <c r="G87" s="78"/>
      <c r="H87" s="79"/>
      <c r="I87" s="79"/>
      <c r="J87" s="79"/>
      <c r="K87" s="79"/>
      <c r="L87" s="80"/>
      <c r="M87" s="79"/>
      <c r="N87" s="77"/>
      <c r="O87" s="77"/>
      <c r="P87" s="77"/>
      <c r="Q87" s="77"/>
      <c r="R87" s="72"/>
      <c r="S87" s="72"/>
      <c r="T87" s="192"/>
      <c r="U87" s="192"/>
      <c r="V87" s="192"/>
      <c r="W87" s="192"/>
      <c r="X87" s="192"/>
      <c r="Y87" s="310"/>
      <c r="Z87" s="79"/>
      <c r="AA87" s="79"/>
      <c r="AB87" s="79"/>
      <c r="AC87" s="79"/>
      <c r="AD87" s="79"/>
      <c r="AE87" s="79"/>
      <c r="AF87" s="79"/>
      <c r="AG87" s="79"/>
      <c r="AH87" s="77"/>
      <c r="AI87" s="77"/>
      <c r="AJ87" s="77"/>
      <c r="AK87" s="77"/>
      <c r="AL87" s="77"/>
      <c r="AM87" s="78"/>
      <c r="AN87" s="77"/>
      <c r="AO87" s="78"/>
      <c r="AP87" s="77"/>
      <c r="AQ87" s="77"/>
      <c r="AR87" s="77"/>
      <c r="AS87" s="77"/>
      <c r="AT87" s="77"/>
      <c r="AU87" s="77"/>
      <c r="AV87" s="77"/>
      <c r="AW87" s="77"/>
      <c r="AX87" s="77"/>
      <c r="AY87" s="81"/>
      <c r="AZ87" s="81"/>
      <c r="BA87" s="81"/>
      <c r="BB87" s="77"/>
      <c r="BC87" s="81"/>
      <c r="BD87" s="81"/>
      <c r="BE87" s="192"/>
      <c r="BF87" s="192"/>
      <c r="BG87" s="47"/>
      <c r="BH87" s="47"/>
      <c r="BI87" s="47"/>
      <c r="BJ87" s="47"/>
      <c r="BK87" s="47"/>
      <c r="BL87" s="47"/>
      <c r="BM87" s="47"/>
    </row>
    <row r="88" spans="1:65" customFormat="1">
      <c r="A88" s="41"/>
      <c r="B88" s="77"/>
      <c r="C88" s="77"/>
      <c r="D88" s="77"/>
      <c r="E88" s="77"/>
      <c r="F88" s="77"/>
      <c r="G88" s="78"/>
      <c r="H88" s="79"/>
      <c r="I88" s="79"/>
      <c r="J88" s="79"/>
      <c r="K88" s="79"/>
      <c r="L88" s="80"/>
      <c r="M88" s="79"/>
      <c r="N88" s="77"/>
      <c r="O88" s="77"/>
      <c r="P88" s="77"/>
      <c r="Q88" s="77"/>
      <c r="R88" s="72"/>
      <c r="S88" s="72"/>
      <c r="T88" s="192"/>
      <c r="U88" s="192"/>
      <c r="V88" s="192"/>
      <c r="W88" s="192"/>
      <c r="X88" s="192"/>
      <c r="Y88" s="310"/>
      <c r="Z88" s="79"/>
      <c r="AA88" s="79"/>
      <c r="AB88" s="79"/>
      <c r="AC88" s="79"/>
      <c r="AD88" s="79"/>
      <c r="AE88" s="79"/>
      <c r="AF88" s="79"/>
      <c r="AG88" s="79"/>
      <c r="AH88" s="77"/>
      <c r="AI88" s="77"/>
      <c r="AJ88" s="77"/>
      <c r="AK88" s="77"/>
      <c r="AL88" s="77"/>
      <c r="AM88" s="78"/>
      <c r="AN88" s="77"/>
      <c r="AO88" s="78"/>
      <c r="AP88" s="77"/>
      <c r="AQ88" s="77"/>
      <c r="AR88" s="77"/>
      <c r="AS88" s="77"/>
      <c r="AT88" s="77"/>
      <c r="AU88" s="77"/>
      <c r="AV88" s="77"/>
      <c r="AW88" s="77"/>
      <c r="AX88" s="77"/>
      <c r="AY88" s="81"/>
      <c r="AZ88" s="81"/>
      <c r="BA88" s="81"/>
      <c r="BB88" s="77"/>
      <c r="BC88" s="81"/>
      <c r="BD88" s="81"/>
      <c r="BE88" s="192"/>
      <c r="BF88" s="192"/>
      <c r="BG88" s="47"/>
      <c r="BH88" s="47"/>
      <c r="BI88" s="47"/>
      <c r="BJ88" s="47"/>
      <c r="BK88" s="47"/>
      <c r="BL88" s="47"/>
      <c r="BM88" s="47"/>
    </row>
    <row r="89" spans="1:65" customFormat="1">
      <c r="A89" s="41"/>
      <c r="B89" s="77"/>
      <c r="C89" s="77"/>
      <c r="D89" s="77"/>
      <c r="E89" s="77"/>
      <c r="F89" s="77"/>
      <c r="G89" s="78"/>
      <c r="H89" s="79"/>
      <c r="I89" s="79"/>
      <c r="J89" s="79"/>
      <c r="K89" s="79"/>
      <c r="L89" s="80"/>
      <c r="M89" s="79"/>
      <c r="N89" s="77"/>
      <c r="O89" s="77"/>
      <c r="P89" s="77"/>
      <c r="Q89" s="77"/>
      <c r="R89" s="72"/>
      <c r="S89" s="72"/>
      <c r="T89" s="192"/>
      <c r="U89" s="192"/>
      <c r="V89" s="192"/>
      <c r="W89" s="192"/>
      <c r="X89" s="192"/>
      <c r="Y89" s="310"/>
      <c r="Z89" s="79"/>
      <c r="AA89" s="79"/>
      <c r="AB89" s="79"/>
      <c r="AC89" s="79"/>
      <c r="AD89" s="79"/>
      <c r="AE89" s="79"/>
      <c r="AF89" s="79"/>
      <c r="AG89" s="79"/>
      <c r="AH89" s="77"/>
      <c r="AI89" s="77"/>
      <c r="AJ89" s="77"/>
      <c r="AK89" s="77"/>
      <c r="AL89" s="77"/>
      <c r="AM89" s="78"/>
      <c r="AN89" s="77"/>
      <c r="AO89" s="78"/>
      <c r="AP89" s="77"/>
      <c r="AQ89" s="77"/>
      <c r="AR89" s="77"/>
      <c r="AS89" s="77"/>
      <c r="AT89" s="77"/>
      <c r="AU89" s="77"/>
      <c r="AV89" s="77"/>
      <c r="AW89" s="77"/>
      <c r="AX89" s="77"/>
      <c r="AY89" s="81"/>
      <c r="AZ89" s="81"/>
      <c r="BA89" s="81"/>
      <c r="BB89" s="77"/>
      <c r="BC89" s="81"/>
      <c r="BD89" s="81"/>
      <c r="BE89" s="192"/>
      <c r="BF89" s="192"/>
      <c r="BG89" s="47"/>
      <c r="BH89" s="47"/>
      <c r="BI89" s="47"/>
      <c r="BJ89" s="47"/>
      <c r="BK89" s="47"/>
      <c r="BL89" s="47"/>
      <c r="BM89" s="47"/>
    </row>
  </sheetData>
  <mergeCells count="66">
    <mergeCell ref="G7:G8"/>
    <mergeCell ref="H7:H8"/>
    <mergeCell ref="I7:I8"/>
    <mergeCell ref="J7:K7"/>
    <mergeCell ref="L7:M7"/>
    <mergeCell ref="S4:S8"/>
    <mergeCell ref="BD6:BD8"/>
    <mergeCell ref="AU7:AU8"/>
    <mergeCell ref="AV7:AV8"/>
    <mergeCell ref="AW7:AW8"/>
    <mergeCell ref="AX7:AX8"/>
    <mergeCell ref="AZ6:AZ8"/>
    <mergeCell ref="BA6:BA8"/>
    <mergeCell ref="BB6:BB8"/>
    <mergeCell ref="U6:U8"/>
    <mergeCell ref="V6:V8"/>
    <mergeCell ref="AI8:AK8"/>
    <mergeCell ref="AH4:AK7"/>
    <mergeCell ref="W6:W8"/>
    <mergeCell ref="X6:X8"/>
    <mergeCell ref="AM7:AM8"/>
    <mergeCell ref="R4:R8"/>
    <mergeCell ref="B3:B8"/>
    <mergeCell ref="C3:C8"/>
    <mergeCell ref="D3:D8"/>
    <mergeCell ref="AG6:AG7"/>
    <mergeCell ref="P4:P8"/>
    <mergeCell ref="N7:N8"/>
    <mergeCell ref="O7:O8"/>
    <mergeCell ref="T4:X5"/>
    <mergeCell ref="T6:T8"/>
    <mergeCell ref="E4:E8"/>
    <mergeCell ref="F4:F8"/>
    <mergeCell ref="G4:H6"/>
    <mergeCell ref="I4:M6"/>
    <mergeCell ref="N4:O6"/>
    <mergeCell ref="Q6:Q7"/>
    <mergeCell ref="Y6:Y7"/>
    <mergeCell ref="Z6:Z7"/>
    <mergeCell ref="AY5:BD5"/>
    <mergeCell ref="AQ6:AS6"/>
    <mergeCell ref="AT6:AX6"/>
    <mergeCell ref="AY6:AY8"/>
    <mergeCell ref="AA5:AB5"/>
    <mergeCell ref="AM5:AN6"/>
    <mergeCell ref="AO5:AP6"/>
    <mergeCell ref="AN7:AN8"/>
    <mergeCell ref="AO7:AO8"/>
    <mergeCell ref="AP7:AP8"/>
    <mergeCell ref="AR7:AR8"/>
    <mergeCell ref="AS7:AS8"/>
    <mergeCell ref="AA6:AA7"/>
    <mergeCell ref="AB6:AB7"/>
    <mergeCell ref="AC6:AC7"/>
    <mergeCell ref="AC5:AF5"/>
    <mergeCell ref="AL4:AL7"/>
    <mergeCell ref="AD6:AD8"/>
    <mergeCell ref="AE6:AE7"/>
    <mergeCell ref="AF6:AF7"/>
    <mergeCell ref="BJ2:BM2"/>
    <mergeCell ref="BJ7:BM7"/>
    <mergeCell ref="BJ6:BM6"/>
    <mergeCell ref="AQ5:AS5"/>
    <mergeCell ref="AT5:AX5"/>
    <mergeCell ref="BJ5:BM5"/>
    <mergeCell ref="BC6:BC8"/>
  </mergeCells>
  <phoneticPr fontId="4"/>
  <conditionalFormatting sqref="AQ11:AQ73">
    <cfRule type="expression" dxfId="6" priority="8">
      <formula>AM11=5</formula>
    </cfRule>
    <cfRule type="expression" dxfId="5" priority="9">
      <formula>AM11=4</formula>
    </cfRule>
  </conditionalFormatting>
  <conditionalFormatting sqref="BM9:BM10">
    <cfRule type="expression" dxfId="4" priority="7">
      <formula>#REF!&gt;0.3</formula>
    </cfRule>
  </conditionalFormatting>
  <conditionalFormatting sqref="BM11:BM73">
    <cfRule type="cellIs" dxfId="3" priority="5" operator="greaterThan">
      <formula>0.3</formula>
    </cfRule>
  </conditionalFormatting>
  <conditionalFormatting sqref="AT11:BD73">
    <cfRule type="expression" dxfId="2" priority="4">
      <formula>$BG11=0</formula>
    </cfRule>
  </conditionalFormatting>
  <conditionalFormatting sqref="BE10">
    <cfRule type="expression" dxfId="1" priority="26">
      <formula>$BG11=0</formula>
    </cfRule>
  </conditionalFormatting>
  <conditionalFormatting sqref="BF10">
    <cfRule type="expression" dxfId="0" priority="2">
      <formula>$BG11=0</formula>
    </cfRule>
  </conditionalFormatting>
  <dataValidations count="6">
    <dataValidation type="list" allowBlank="1" showInputMessage="1" showErrorMessage="1" sqref="I11:I73">
      <formula1>"個人,法人,任意組織"</formula1>
    </dataValidation>
    <dataValidation type="list" allowBlank="1" showInputMessage="1" showErrorMessage="1" sqref="AU11:AU73">
      <formula1>"28,29"</formula1>
    </dataValidation>
    <dataValidation type="whole" imeMode="disabled" allowBlank="1" showInputMessage="1" showErrorMessage="1" error="整数で入力して下さい。" sqref="X11:X73">
      <formula1>0</formula1>
      <formula2>100000000000</formula2>
    </dataValidation>
    <dataValidation type="list" allowBlank="1" showInputMessage="1" showErrorMessage="1" sqref="T11:T73">
      <formula1>"ｶﾞﾗｽ室Ⅰ類木造,ｶﾞﾗｽ室Ⅱ類鉄骨,ﾌﾟﾗｽﾁｯｸﾊｳｽⅠ類木竹,ﾌﾟﾗｽﾁｯｸﾊｳｽⅡ類ﾊﾟｲﾌﾟ,ﾌﾟﾗｽﾁｯｸﾊｳｽⅢ類～Ⅴ類及びⅦ類鉄骨,附帯施設,"</formula1>
    </dataValidation>
    <dataValidation type="list" allowBlank="1" showInputMessage="1" showErrorMessage="1" sqref="U11:U73">
      <formula1>"1年未満,2年未満,3年未満,4年未満,5年未満,6年未満,7年未満,8年未満,9年未満,10年未満,11年未満,12年未満,13年未満,14年未満,15年未満,15年以降"</formula1>
    </dataValidation>
    <dataValidation type="list" allowBlank="1" showInputMessage="1" showErrorMessage="1" sqref="AT11:AT73">
      <formula1>"　,1,2"</formula1>
    </dataValidation>
  </dataValidations>
  <printOptions horizontalCentered="1"/>
  <pageMargins left="0.51181102362204722" right="0.51181102362204722" top="0.39370078740157483" bottom="0.19685039370078741" header="0.51181102362204722" footer="0.51181102362204722"/>
  <pageSetup paperSize="8" scale="46" fitToWidth="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U53"/>
  <sheetViews>
    <sheetView view="pageBreakPreview" topLeftCell="R2" zoomScale="85" zoomScaleNormal="100" zoomScaleSheetLayoutView="85" workbookViewId="0">
      <selection activeCell="G28" sqref="G28:N29"/>
    </sheetView>
  </sheetViews>
  <sheetFormatPr defaultRowHeight="11.25"/>
  <cols>
    <col min="1" max="1" width="1" style="11" customWidth="1"/>
    <col min="2" max="6" width="4.75" style="11" customWidth="1"/>
    <col min="7" max="14" width="10.875" style="11" customWidth="1"/>
    <col min="15" max="15" width="3.5" style="11" customWidth="1"/>
    <col min="16" max="16" width="4.75" style="11" customWidth="1"/>
    <col min="17" max="17" width="25.375" style="11" customWidth="1"/>
    <col min="18" max="18" width="9" style="11" customWidth="1"/>
    <col min="19" max="19" width="3.5" style="11" customWidth="1"/>
    <col min="20" max="20" width="4.75" style="11" customWidth="1"/>
    <col min="21" max="21" width="20.375" style="11" customWidth="1"/>
    <col min="22" max="22" width="4.875" style="11" customWidth="1"/>
    <col min="23" max="23" width="1.25" style="11" customWidth="1"/>
    <col min="24" max="24" width="1.5" style="29" customWidth="1"/>
    <col min="25" max="27" width="9" style="192"/>
    <col min="28" max="36" width="6.75" style="192" bestFit="1" customWidth="1"/>
    <col min="37" max="43" width="7.5" style="192" bestFit="1" customWidth="1"/>
    <col min="44" max="44" width="9" style="192"/>
    <col min="45" max="57" width="4.75" style="11" customWidth="1"/>
    <col min="58" max="16384" width="9" style="11"/>
  </cols>
  <sheetData>
    <row r="1" spans="1:73" s="1" customFormat="1" ht="10.5" hidden="1" customHeight="1">
      <c r="A1" s="422" t="s">
        <v>124</v>
      </c>
      <c r="B1" s="422"/>
      <c r="C1" s="422"/>
      <c r="D1" s="422"/>
      <c r="E1" s="422"/>
      <c r="F1" s="422"/>
      <c r="G1" s="422"/>
      <c r="H1" s="422"/>
      <c r="I1" s="422"/>
      <c r="J1" s="422"/>
      <c r="K1" s="422"/>
      <c r="L1" s="422"/>
      <c r="M1" s="422"/>
      <c r="N1" s="422"/>
      <c r="O1" s="423"/>
      <c r="P1" s="423"/>
      <c r="Q1" s="423"/>
      <c r="R1" s="423"/>
      <c r="S1" s="423"/>
      <c r="T1" s="423"/>
      <c r="U1" s="423"/>
      <c r="V1" s="423"/>
      <c r="W1" s="423"/>
      <c r="X1" s="423"/>
      <c r="Y1" s="192"/>
      <c r="Z1" s="192"/>
      <c r="AA1" s="192"/>
      <c r="AB1" s="192"/>
      <c r="AC1" s="192"/>
      <c r="AD1" s="192"/>
      <c r="AE1" s="192"/>
      <c r="AF1" s="192"/>
      <c r="AG1" s="192"/>
      <c r="AH1" s="192"/>
      <c r="AI1" s="192"/>
      <c r="AJ1" s="192"/>
      <c r="AK1" s="192"/>
      <c r="AL1" s="192"/>
      <c r="AM1" s="192"/>
      <c r="AN1" s="192"/>
      <c r="AO1" s="192"/>
      <c r="AP1" s="192"/>
      <c r="AQ1" s="192"/>
      <c r="AR1" s="192"/>
      <c r="AS1" s="4"/>
      <c r="AT1" s="5"/>
      <c r="AU1" s="5"/>
      <c r="AV1" s="5"/>
      <c r="AW1" s="5"/>
      <c r="AX1" s="5"/>
      <c r="AY1" s="5"/>
      <c r="AZ1" s="5"/>
      <c r="BA1" s="2"/>
      <c r="BB1" s="2"/>
      <c r="BC1" s="2"/>
      <c r="BD1" s="2"/>
      <c r="BE1" s="2"/>
      <c r="BF1" s="2"/>
      <c r="BG1" s="2"/>
      <c r="BH1" s="2"/>
      <c r="BI1" s="2"/>
      <c r="BJ1" s="2"/>
      <c r="BK1" s="2"/>
      <c r="BL1" s="2"/>
      <c r="BM1" s="2"/>
      <c r="BN1" s="2"/>
      <c r="BO1" s="2"/>
      <c r="BP1" s="2"/>
      <c r="BQ1" s="2"/>
      <c r="BR1" s="2"/>
      <c r="BS1" s="2"/>
      <c r="BT1" s="2"/>
      <c r="BU1" s="3"/>
    </row>
    <row r="2" spans="1:73" ht="23.25" customHeight="1">
      <c r="A2" s="6"/>
      <c r="B2" s="7" t="s">
        <v>101</v>
      </c>
      <c r="C2" s="6"/>
      <c r="D2" s="6"/>
      <c r="E2" s="6"/>
      <c r="F2" s="6"/>
      <c r="G2" s="6"/>
      <c r="H2" s="6"/>
      <c r="I2" s="6"/>
      <c r="J2" s="6"/>
      <c r="K2" s="6"/>
      <c r="L2" s="6"/>
      <c r="M2" s="6"/>
      <c r="N2" s="8"/>
      <c r="O2" s="6"/>
      <c r="P2" s="9"/>
      <c r="Q2" s="10"/>
      <c r="R2" s="10"/>
      <c r="S2" s="10"/>
      <c r="T2" s="9"/>
      <c r="U2" s="10"/>
      <c r="V2" s="10"/>
      <c r="W2" s="10"/>
      <c r="X2" s="10"/>
    </row>
    <row r="3" spans="1:73" ht="9.75" customHeight="1">
      <c r="A3" s="6"/>
      <c r="B3" s="6"/>
      <c r="C3" s="6"/>
      <c r="D3" s="6"/>
      <c r="E3" s="6"/>
      <c r="F3" s="6"/>
      <c r="G3" s="6"/>
      <c r="H3" s="6"/>
      <c r="I3" s="6"/>
      <c r="J3" s="6"/>
      <c r="K3" s="6"/>
      <c r="L3" s="6"/>
      <c r="M3" s="6"/>
      <c r="N3" s="6"/>
      <c r="O3" s="6"/>
      <c r="P3" s="9"/>
      <c r="Q3" s="10"/>
      <c r="R3" s="10"/>
      <c r="S3" s="10"/>
      <c r="T3" s="9"/>
      <c r="U3" s="10"/>
      <c r="V3" s="10"/>
      <c r="W3" s="10"/>
      <c r="X3" s="10"/>
      <c r="Y3" s="198" t="s">
        <v>175</v>
      </c>
      <c r="Z3" s="171"/>
      <c r="AA3" s="172"/>
      <c r="AB3" s="172"/>
      <c r="AC3" s="172"/>
      <c r="AD3" s="172"/>
      <c r="AE3" s="172"/>
      <c r="AF3" s="172"/>
      <c r="AG3" s="172"/>
      <c r="AH3" s="172"/>
      <c r="AI3" s="172"/>
      <c r="AJ3" s="172"/>
      <c r="AK3" s="172"/>
      <c r="AL3" s="172"/>
      <c r="AM3" s="172"/>
      <c r="AN3" s="172"/>
      <c r="AO3" s="172"/>
      <c r="AP3" s="172"/>
      <c r="AQ3" s="172"/>
      <c r="AR3" s="189"/>
    </row>
    <row r="4" spans="1:73" ht="23.25" customHeight="1">
      <c r="A4" s="6"/>
      <c r="B4" s="12" t="s">
        <v>17</v>
      </c>
      <c r="C4" s="6"/>
      <c r="D4" s="6"/>
      <c r="E4" s="6"/>
      <c r="F4" s="6"/>
      <c r="G4" s="6"/>
      <c r="H4" s="6"/>
      <c r="I4" s="6"/>
      <c r="J4" s="6"/>
      <c r="K4" s="6"/>
      <c r="L4" s="6"/>
      <c r="M4" s="6"/>
      <c r="N4" s="6"/>
      <c r="O4" s="6"/>
      <c r="P4" s="13" t="s">
        <v>125</v>
      </c>
      <c r="Q4" s="14"/>
      <c r="R4" s="14"/>
      <c r="S4" s="14"/>
      <c r="T4" s="15" t="s">
        <v>218</v>
      </c>
      <c r="U4" s="13"/>
      <c r="V4" s="13"/>
      <c r="W4" s="13"/>
      <c r="X4" s="6"/>
      <c r="Y4" s="173"/>
      <c r="Z4" s="174" t="s">
        <v>174</v>
      </c>
      <c r="AA4" s="174"/>
      <c r="AB4" s="175" t="s">
        <v>176</v>
      </c>
      <c r="AC4" s="175" t="s">
        <v>177</v>
      </c>
      <c r="AD4" s="175" t="s">
        <v>178</v>
      </c>
      <c r="AE4" s="175" t="s">
        <v>179</v>
      </c>
      <c r="AF4" s="175" t="s">
        <v>180</v>
      </c>
      <c r="AG4" s="175" t="s">
        <v>181</v>
      </c>
      <c r="AH4" s="175" t="s">
        <v>182</v>
      </c>
      <c r="AI4" s="175" t="s">
        <v>183</v>
      </c>
      <c r="AJ4" s="175" t="s">
        <v>184</v>
      </c>
      <c r="AK4" s="175" t="s">
        <v>185</v>
      </c>
      <c r="AL4" s="175" t="s">
        <v>186</v>
      </c>
      <c r="AM4" s="175" t="s">
        <v>187</v>
      </c>
      <c r="AN4" s="175" t="s">
        <v>188</v>
      </c>
      <c r="AO4" s="175" t="s">
        <v>189</v>
      </c>
      <c r="AP4" s="175" t="s">
        <v>190</v>
      </c>
      <c r="AQ4" s="175" t="s">
        <v>191</v>
      </c>
      <c r="AR4" s="189"/>
    </row>
    <row r="5" spans="1:73" ht="16.5" customHeight="1">
      <c r="A5" s="6"/>
      <c r="B5" s="16" t="s">
        <v>18</v>
      </c>
      <c r="C5" s="451" t="s">
        <v>4</v>
      </c>
      <c r="D5" s="452"/>
      <c r="E5" s="452"/>
      <c r="F5" s="452"/>
      <c r="G5" s="452"/>
      <c r="H5" s="452"/>
      <c r="I5" s="459" t="s">
        <v>3</v>
      </c>
      <c r="J5" s="459"/>
      <c r="K5" s="459"/>
      <c r="L5" s="459"/>
      <c r="M5" s="17"/>
      <c r="P5" s="16" t="s">
        <v>18</v>
      </c>
      <c r="Q5" s="16" t="s">
        <v>126</v>
      </c>
      <c r="R5" s="16" t="s">
        <v>3</v>
      </c>
      <c r="S5" s="18"/>
      <c r="T5" s="16" t="s">
        <v>18</v>
      </c>
      <c r="U5" s="16" t="s">
        <v>19</v>
      </c>
      <c r="V5" s="13"/>
      <c r="W5" s="18"/>
      <c r="X5" s="6"/>
      <c r="Y5" s="176" t="s">
        <v>173</v>
      </c>
      <c r="Z5" s="177"/>
      <c r="AA5" s="177"/>
      <c r="AB5" s="175" t="s">
        <v>192</v>
      </c>
      <c r="AC5" s="175" t="s">
        <v>193</v>
      </c>
      <c r="AD5" s="175" t="s">
        <v>194</v>
      </c>
      <c r="AE5" s="175" t="s">
        <v>195</v>
      </c>
      <c r="AF5" s="175" t="s">
        <v>196</v>
      </c>
      <c r="AG5" s="175" t="s">
        <v>197</v>
      </c>
      <c r="AH5" s="175" t="s">
        <v>198</v>
      </c>
      <c r="AI5" s="175" t="s">
        <v>199</v>
      </c>
      <c r="AJ5" s="175" t="s">
        <v>200</v>
      </c>
      <c r="AK5" s="175" t="s">
        <v>201</v>
      </c>
      <c r="AL5" s="175" t="s">
        <v>202</v>
      </c>
      <c r="AM5" s="175" t="s">
        <v>203</v>
      </c>
      <c r="AN5" s="175" t="s">
        <v>204</v>
      </c>
      <c r="AO5" s="175" t="s">
        <v>205</v>
      </c>
      <c r="AP5" s="175" t="s">
        <v>206</v>
      </c>
      <c r="AQ5" s="175" t="s">
        <v>207</v>
      </c>
    </row>
    <row r="6" spans="1:73" ht="16.5" customHeight="1">
      <c r="A6" s="6"/>
      <c r="B6" s="19">
        <v>1</v>
      </c>
      <c r="C6" s="457" t="s">
        <v>60</v>
      </c>
      <c r="D6" s="458"/>
      <c r="E6" s="458"/>
      <c r="F6" s="458"/>
      <c r="G6" s="458"/>
      <c r="H6" s="458"/>
      <c r="I6" s="461" t="s">
        <v>107</v>
      </c>
      <c r="J6" s="461"/>
      <c r="K6" s="461"/>
      <c r="L6" s="461"/>
      <c r="M6" s="17"/>
      <c r="P6" s="16">
        <v>1</v>
      </c>
      <c r="Q6" s="19" t="s">
        <v>80</v>
      </c>
      <c r="R6" s="427" t="s">
        <v>21</v>
      </c>
      <c r="S6" s="20"/>
      <c r="T6" s="16">
        <v>1</v>
      </c>
      <c r="U6" s="21" t="s">
        <v>22</v>
      </c>
      <c r="V6" s="13"/>
      <c r="W6" s="18"/>
      <c r="X6" s="6"/>
      <c r="Y6" s="178" t="s">
        <v>208</v>
      </c>
      <c r="Z6" s="179" t="s">
        <v>209</v>
      </c>
      <c r="AA6" s="179" t="str">
        <f>CONCATENATE(Y6,Z6)</f>
        <v>ｶﾞﾗｽ室Ⅰ類木造</v>
      </c>
      <c r="AB6" s="175">
        <v>100</v>
      </c>
      <c r="AC6" s="175">
        <v>90</v>
      </c>
      <c r="AD6" s="175">
        <v>80</v>
      </c>
      <c r="AE6" s="175">
        <v>70</v>
      </c>
      <c r="AF6" s="175">
        <v>60</v>
      </c>
      <c r="AG6" s="175">
        <v>50</v>
      </c>
      <c r="AH6" s="175">
        <v>50</v>
      </c>
      <c r="AI6" s="175">
        <v>50</v>
      </c>
      <c r="AJ6" s="175">
        <v>50</v>
      </c>
      <c r="AK6" s="175">
        <v>50</v>
      </c>
      <c r="AL6" s="175">
        <v>50</v>
      </c>
      <c r="AM6" s="175">
        <v>50</v>
      </c>
      <c r="AN6" s="175">
        <v>50</v>
      </c>
      <c r="AO6" s="175">
        <v>50</v>
      </c>
      <c r="AP6" s="175">
        <v>50</v>
      </c>
      <c r="AQ6" s="175">
        <v>50</v>
      </c>
    </row>
    <row r="7" spans="1:73" ht="16.5" customHeight="1">
      <c r="A7" s="6"/>
      <c r="B7" s="19">
        <v>2</v>
      </c>
      <c r="C7" s="457" t="s">
        <v>83</v>
      </c>
      <c r="D7" s="458"/>
      <c r="E7" s="458"/>
      <c r="F7" s="458"/>
      <c r="G7" s="458"/>
      <c r="H7" s="458"/>
      <c r="I7" s="461"/>
      <c r="J7" s="461"/>
      <c r="K7" s="461"/>
      <c r="L7" s="461"/>
      <c r="M7" s="17"/>
      <c r="P7" s="16">
        <v>2</v>
      </c>
      <c r="Q7" s="19" t="s">
        <v>81</v>
      </c>
      <c r="R7" s="428"/>
      <c r="S7" s="20"/>
      <c r="T7" s="16">
        <v>2</v>
      </c>
      <c r="U7" s="21" t="s">
        <v>24</v>
      </c>
      <c r="V7" s="13"/>
      <c r="W7" s="18"/>
      <c r="X7" s="6"/>
      <c r="Y7" s="178" t="s">
        <v>208</v>
      </c>
      <c r="Z7" s="179" t="s">
        <v>210</v>
      </c>
      <c r="AA7" s="179" t="str">
        <f t="shared" ref="AA7:AA11" si="0">CONCATENATE(Y7,Z7)</f>
        <v>ｶﾞﾗｽ室Ⅱ類鉄骨</v>
      </c>
      <c r="AB7" s="175">
        <v>100</v>
      </c>
      <c r="AC7" s="175">
        <v>96</v>
      </c>
      <c r="AD7" s="175">
        <v>92</v>
      </c>
      <c r="AE7" s="175">
        <v>88</v>
      </c>
      <c r="AF7" s="180">
        <v>84</v>
      </c>
      <c r="AG7" s="175">
        <v>80</v>
      </c>
      <c r="AH7" s="175">
        <v>76</v>
      </c>
      <c r="AI7" s="175">
        <v>72</v>
      </c>
      <c r="AJ7" s="175">
        <v>68</v>
      </c>
      <c r="AK7" s="175">
        <v>65</v>
      </c>
      <c r="AL7" s="175">
        <v>62</v>
      </c>
      <c r="AM7" s="175">
        <v>59</v>
      </c>
      <c r="AN7" s="175">
        <v>56</v>
      </c>
      <c r="AO7" s="175">
        <v>53</v>
      </c>
      <c r="AP7" s="175">
        <v>50</v>
      </c>
      <c r="AQ7" s="175">
        <v>50</v>
      </c>
    </row>
    <row r="8" spans="1:73" ht="16.5" customHeight="1">
      <c r="A8" s="6"/>
      <c r="B8" s="19">
        <v>3</v>
      </c>
      <c r="C8" s="457" t="s">
        <v>61</v>
      </c>
      <c r="D8" s="458"/>
      <c r="E8" s="458"/>
      <c r="F8" s="458"/>
      <c r="G8" s="458"/>
      <c r="H8" s="458"/>
      <c r="I8" s="461"/>
      <c r="J8" s="461"/>
      <c r="K8" s="461"/>
      <c r="L8" s="461"/>
      <c r="M8" s="17"/>
      <c r="P8" s="16">
        <v>3</v>
      </c>
      <c r="Q8" s="19" t="s">
        <v>25</v>
      </c>
      <c r="R8" s="428"/>
      <c r="S8" s="20"/>
      <c r="T8" s="16">
        <v>3</v>
      </c>
      <c r="U8" s="21" t="s">
        <v>26</v>
      </c>
      <c r="V8" s="13"/>
      <c r="W8" s="18"/>
      <c r="X8" s="6"/>
      <c r="Y8" s="181" t="s">
        <v>220</v>
      </c>
      <c r="Z8" s="179" t="s">
        <v>211</v>
      </c>
      <c r="AA8" s="179" t="str">
        <f t="shared" si="0"/>
        <v>ﾌﾟﾗｽﾁｯｸﾊｳｽⅠ類木竹</v>
      </c>
      <c r="AB8" s="175">
        <v>100</v>
      </c>
      <c r="AC8" s="175">
        <v>90</v>
      </c>
      <c r="AD8" s="175">
        <v>80</v>
      </c>
      <c r="AE8" s="175">
        <v>70</v>
      </c>
      <c r="AF8" s="175">
        <v>60</v>
      </c>
      <c r="AG8" s="175">
        <v>50</v>
      </c>
      <c r="AH8" s="175">
        <v>50</v>
      </c>
      <c r="AI8" s="175">
        <v>50</v>
      </c>
      <c r="AJ8" s="175">
        <v>50</v>
      </c>
      <c r="AK8" s="175">
        <v>50</v>
      </c>
      <c r="AL8" s="175">
        <v>50</v>
      </c>
      <c r="AM8" s="175">
        <v>50</v>
      </c>
      <c r="AN8" s="175">
        <v>50</v>
      </c>
      <c r="AO8" s="175">
        <v>50</v>
      </c>
      <c r="AP8" s="175">
        <v>50</v>
      </c>
      <c r="AQ8" s="175">
        <v>50</v>
      </c>
    </row>
    <row r="9" spans="1:73" ht="16.5" customHeight="1">
      <c r="A9" s="6"/>
      <c r="B9" s="434">
        <v>4</v>
      </c>
      <c r="C9" s="453" t="s">
        <v>102</v>
      </c>
      <c r="D9" s="454"/>
      <c r="E9" s="454"/>
      <c r="F9" s="454"/>
      <c r="G9" s="454"/>
      <c r="H9" s="454"/>
      <c r="I9" s="460" t="s">
        <v>108</v>
      </c>
      <c r="J9" s="460"/>
      <c r="K9" s="460"/>
      <c r="L9" s="460"/>
      <c r="M9" s="17"/>
      <c r="P9" s="16">
        <v>4</v>
      </c>
      <c r="Q9" s="19" t="s">
        <v>27</v>
      </c>
      <c r="R9" s="428"/>
      <c r="S9" s="20"/>
      <c r="T9" s="16">
        <v>4</v>
      </c>
      <c r="U9" s="21" t="s">
        <v>58</v>
      </c>
      <c r="V9" s="18"/>
      <c r="W9" s="18"/>
      <c r="X9" s="6"/>
      <c r="Y9" s="181" t="s">
        <v>220</v>
      </c>
      <c r="Z9" s="182" t="s">
        <v>212</v>
      </c>
      <c r="AA9" s="179" t="str">
        <f t="shared" si="0"/>
        <v>ﾌﾟﾗｽﾁｯｸﾊｳｽⅡ類ﾊﾟｲﾌﾟ</v>
      </c>
      <c r="AB9" s="175">
        <v>100</v>
      </c>
      <c r="AC9" s="175">
        <v>95</v>
      </c>
      <c r="AD9" s="175">
        <v>90</v>
      </c>
      <c r="AE9" s="175">
        <v>85</v>
      </c>
      <c r="AF9" s="175">
        <v>80</v>
      </c>
      <c r="AG9" s="175">
        <v>75</v>
      </c>
      <c r="AH9" s="175">
        <v>70</v>
      </c>
      <c r="AI9" s="175">
        <v>65</v>
      </c>
      <c r="AJ9" s="175">
        <v>60</v>
      </c>
      <c r="AK9" s="175">
        <v>55</v>
      </c>
      <c r="AL9" s="175">
        <v>50</v>
      </c>
      <c r="AM9" s="175">
        <v>50</v>
      </c>
      <c r="AN9" s="175">
        <v>50</v>
      </c>
      <c r="AO9" s="175">
        <v>50</v>
      </c>
      <c r="AP9" s="175">
        <v>50</v>
      </c>
      <c r="AQ9" s="175">
        <v>50</v>
      </c>
    </row>
    <row r="10" spans="1:73" ht="16.5" customHeight="1">
      <c r="A10" s="6"/>
      <c r="B10" s="434"/>
      <c r="C10" s="455"/>
      <c r="D10" s="456"/>
      <c r="E10" s="456"/>
      <c r="F10" s="456"/>
      <c r="G10" s="456"/>
      <c r="H10" s="456"/>
      <c r="I10" s="460"/>
      <c r="J10" s="460"/>
      <c r="K10" s="460"/>
      <c r="L10" s="460"/>
      <c r="M10" s="17"/>
      <c r="P10" s="16">
        <v>5</v>
      </c>
      <c r="Q10" s="19" t="s">
        <v>28</v>
      </c>
      <c r="R10" s="428"/>
      <c r="S10" s="20"/>
      <c r="T10" s="16">
        <v>5</v>
      </c>
      <c r="U10" s="21" t="s">
        <v>29</v>
      </c>
      <c r="V10" s="13"/>
      <c r="W10" s="18"/>
      <c r="X10" s="6"/>
      <c r="Y10" s="181" t="s">
        <v>220</v>
      </c>
      <c r="Z10" s="183" t="s">
        <v>213</v>
      </c>
      <c r="AA10" s="179" t="str">
        <f t="shared" si="0"/>
        <v>ﾌﾟﾗｽﾁｯｸﾊｳｽⅢ類～Ⅴ類及びⅦ類鉄骨</v>
      </c>
      <c r="AB10" s="184">
        <v>100</v>
      </c>
      <c r="AC10" s="184">
        <v>96</v>
      </c>
      <c r="AD10" s="184">
        <v>92</v>
      </c>
      <c r="AE10" s="184">
        <v>88</v>
      </c>
      <c r="AF10" s="184">
        <v>84</v>
      </c>
      <c r="AG10" s="184">
        <v>80</v>
      </c>
      <c r="AH10" s="184">
        <v>76</v>
      </c>
      <c r="AI10" s="184">
        <v>72</v>
      </c>
      <c r="AJ10" s="184">
        <v>68</v>
      </c>
      <c r="AK10" s="184">
        <v>65</v>
      </c>
      <c r="AL10" s="184">
        <v>62</v>
      </c>
      <c r="AM10" s="184">
        <v>59</v>
      </c>
      <c r="AN10" s="184">
        <v>56</v>
      </c>
      <c r="AO10" s="184">
        <v>53</v>
      </c>
      <c r="AP10" s="184">
        <v>50</v>
      </c>
      <c r="AQ10" s="184">
        <v>50</v>
      </c>
    </row>
    <row r="11" spans="1:73" ht="16.5" customHeight="1">
      <c r="A11" s="6"/>
      <c r="B11" s="6"/>
      <c r="C11" s="6"/>
      <c r="D11" s="6"/>
      <c r="E11" s="6"/>
      <c r="F11" s="6"/>
      <c r="G11" s="6"/>
      <c r="H11" s="6"/>
      <c r="I11" s="6"/>
      <c r="J11" s="6"/>
      <c r="K11" s="6"/>
      <c r="L11" s="6"/>
      <c r="M11" s="6"/>
      <c r="N11" s="6"/>
      <c r="O11" s="17"/>
      <c r="P11" s="16">
        <v>6</v>
      </c>
      <c r="Q11" s="19" t="s">
        <v>84</v>
      </c>
      <c r="R11" s="428"/>
      <c r="S11" s="20"/>
      <c r="T11" s="16">
        <v>6</v>
      </c>
      <c r="U11" s="21" t="s">
        <v>30</v>
      </c>
      <c r="V11" s="13"/>
      <c r="W11" s="18"/>
      <c r="X11" s="6"/>
      <c r="Y11" s="185" t="s">
        <v>214</v>
      </c>
      <c r="Z11" s="186"/>
      <c r="AA11" s="179" t="str">
        <f t="shared" si="0"/>
        <v>附帯施設</v>
      </c>
      <c r="AB11" s="187">
        <v>100</v>
      </c>
      <c r="AC11" s="187">
        <v>93</v>
      </c>
      <c r="AD11" s="187">
        <v>86</v>
      </c>
      <c r="AE11" s="187">
        <v>79</v>
      </c>
      <c r="AF11" s="187">
        <v>72</v>
      </c>
      <c r="AG11" s="187">
        <v>65</v>
      </c>
      <c r="AH11" s="187">
        <v>58</v>
      </c>
      <c r="AI11" s="187">
        <v>50</v>
      </c>
      <c r="AJ11" s="187">
        <v>50</v>
      </c>
      <c r="AK11" s="187">
        <v>50</v>
      </c>
      <c r="AL11" s="187">
        <v>50</v>
      </c>
      <c r="AM11" s="175">
        <v>50</v>
      </c>
      <c r="AN11" s="175">
        <v>50</v>
      </c>
      <c r="AO11" s="175">
        <v>50</v>
      </c>
      <c r="AP11" s="175">
        <v>50</v>
      </c>
      <c r="AQ11" s="175">
        <v>50</v>
      </c>
    </row>
    <row r="12" spans="1:73" ht="16.5" customHeight="1">
      <c r="A12" s="6"/>
      <c r="B12" s="22" t="s">
        <v>65</v>
      </c>
      <c r="C12" s="23"/>
      <c r="D12" s="6"/>
      <c r="E12" s="6"/>
      <c r="F12" s="6"/>
      <c r="G12" s="6"/>
      <c r="H12" s="6"/>
      <c r="I12" s="6"/>
      <c r="J12" s="6"/>
      <c r="K12" s="6"/>
      <c r="L12" s="6"/>
      <c r="M12" s="6"/>
      <c r="N12" s="6"/>
      <c r="O12" s="17"/>
      <c r="P12" s="16">
        <v>7</v>
      </c>
      <c r="Q12" s="19" t="s">
        <v>85</v>
      </c>
      <c r="R12" s="428"/>
      <c r="S12" s="20"/>
      <c r="T12" s="16">
        <v>7</v>
      </c>
      <c r="U12" s="21" t="s">
        <v>32</v>
      </c>
      <c r="V12" s="13"/>
      <c r="W12" s="18"/>
      <c r="X12" s="6"/>
    </row>
    <row r="13" spans="1:73" ht="16.5" customHeight="1">
      <c r="A13" s="6"/>
      <c r="B13" s="24" t="s">
        <v>106</v>
      </c>
      <c r="C13" s="23"/>
      <c r="D13" s="6"/>
      <c r="E13" s="6"/>
      <c r="F13" s="6"/>
      <c r="G13" s="6"/>
      <c r="H13" s="6"/>
      <c r="I13" s="6"/>
      <c r="J13" s="6"/>
      <c r="K13" s="6"/>
      <c r="L13" s="6"/>
      <c r="M13" s="6"/>
      <c r="N13" s="6"/>
      <c r="O13" s="6"/>
      <c r="P13" s="16">
        <v>8</v>
      </c>
      <c r="Q13" s="19" t="s">
        <v>31</v>
      </c>
      <c r="R13" s="429"/>
      <c r="S13" s="20"/>
      <c r="T13" s="16">
        <v>8</v>
      </c>
      <c r="U13" s="21" t="s">
        <v>34</v>
      </c>
      <c r="V13" s="13"/>
      <c r="W13" s="18"/>
      <c r="X13" s="6"/>
    </row>
    <row r="14" spans="1:73" ht="16.5" customHeight="1">
      <c r="A14" s="6"/>
      <c r="B14" s="25" t="s">
        <v>18</v>
      </c>
      <c r="C14" s="448" t="s">
        <v>4</v>
      </c>
      <c r="D14" s="449"/>
      <c r="E14" s="449"/>
      <c r="F14" s="449"/>
      <c r="G14" s="449"/>
      <c r="H14" s="449"/>
      <c r="I14" s="449"/>
      <c r="J14" s="449"/>
      <c r="K14" s="449"/>
      <c r="L14" s="449"/>
      <c r="M14" s="449"/>
      <c r="N14" s="450"/>
      <c r="O14" s="6"/>
      <c r="P14" s="111">
        <v>9</v>
      </c>
      <c r="Q14" s="26" t="s">
        <v>62</v>
      </c>
      <c r="R14" s="427" t="s">
        <v>33</v>
      </c>
      <c r="S14" s="20"/>
      <c r="T14" s="16">
        <v>9</v>
      </c>
      <c r="U14" s="21" t="s">
        <v>37</v>
      </c>
      <c r="V14" s="13"/>
      <c r="W14" s="14"/>
      <c r="X14" s="6"/>
    </row>
    <row r="15" spans="1:73" ht="16.5" customHeight="1">
      <c r="A15" s="6"/>
      <c r="B15" s="25">
        <v>1</v>
      </c>
      <c r="C15" s="448" t="s">
        <v>146</v>
      </c>
      <c r="D15" s="449"/>
      <c r="E15" s="449"/>
      <c r="F15" s="449"/>
      <c r="G15" s="449"/>
      <c r="H15" s="449"/>
      <c r="I15" s="449"/>
      <c r="J15" s="449"/>
      <c r="K15" s="449"/>
      <c r="L15" s="449"/>
      <c r="M15" s="449"/>
      <c r="N15" s="450"/>
      <c r="O15" s="6"/>
      <c r="P15" s="111">
        <v>10</v>
      </c>
      <c r="Q15" s="26" t="s">
        <v>36</v>
      </c>
      <c r="R15" s="428"/>
      <c r="S15" s="20"/>
      <c r="T15" s="18"/>
      <c r="U15" s="15"/>
      <c r="V15" s="13"/>
      <c r="W15" s="14"/>
      <c r="X15" s="10"/>
    </row>
    <row r="16" spans="1:73" ht="16.5" customHeight="1">
      <c r="A16" s="6"/>
      <c r="B16" s="25">
        <v>2</v>
      </c>
      <c r="C16" s="448" t="s">
        <v>130</v>
      </c>
      <c r="D16" s="449"/>
      <c r="E16" s="449"/>
      <c r="F16" s="449"/>
      <c r="G16" s="449"/>
      <c r="H16" s="449"/>
      <c r="I16" s="449"/>
      <c r="J16" s="449"/>
      <c r="K16" s="449"/>
      <c r="L16" s="449"/>
      <c r="M16" s="449"/>
      <c r="N16" s="450"/>
      <c r="O16" s="6"/>
      <c r="P16" s="111">
        <v>11</v>
      </c>
      <c r="Q16" s="26" t="s">
        <v>38</v>
      </c>
      <c r="R16" s="428"/>
      <c r="S16" s="20"/>
      <c r="T16" s="13" t="s">
        <v>219</v>
      </c>
      <c r="U16" s="13"/>
      <c r="V16" s="14"/>
      <c r="W16" s="14"/>
      <c r="X16" s="10"/>
    </row>
    <row r="17" spans="1:24" ht="16.5" customHeight="1">
      <c r="A17" s="6"/>
      <c r="B17" s="25">
        <v>3</v>
      </c>
      <c r="C17" s="448" t="s">
        <v>147</v>
      </c>
      <c r="D17" s="449"/>
      <c r="E17" s="449"/>
      <c r="F17" s="449"/>
      <c r="G17" s="449"/>
      <c r="H17" s="449"/>
      <c r="I17" s="449"/>
      <c r="J17" s="449"/>
      <c r="K17" s="449"/>
      <c r="L17" s="449"/>
      <c r="M17" s="449"/>
      <c r="N17" s="450"/>
      <c r="O17" s="6"/>
      <c r="P17" s="111">
        <v>12</v>
      </c>
      <c r="Q17" s="26" t="s">
        <v>39</v>
      </c>
      <c r="R17" s="428"/>
      <c r="S17" s="20"/>
      <c r="T17" s="16" t="s">
        <v>18</v>
      </c>
      <c r="U17" s="430" t="s">
        <v>20</v>
      </c>
      <c r="V17" s="431"/>
      <c r="W17" s="432"/>
      <c r="X17" s="10"/>
    </row>
    <row r="18" spans="1:24" ht="16.5" customHeight="1">
      <c r="A18" s="6"/>
      <c r="B18" s="25">
        <v>4</v>
      </c>
      <c r="C18" s="448" t="s">
        <v>148</v>
      </c>
      <c r="D18" s="449"/>
      <c r="E18" s="449"/>
      <c r="F18" s="449"/>
      <c r="G18" s="449"/>
      <c r="H18" s="449"/>
      <c r="I18" s="449"/>
      <c r="J18" s="449"/>
      <c r="K18" s="449"/>
      <c r="L18" s="449"/>
      <c r="M18" s="449"/>
      <c r="N18" s="450"/>
      <c r="O18" s="6"/>
      <c r="P18" s="111">
        <v>13</v>
      </c>
      <c r="Q18" s="26" t="s">
        <v>40</v>
      </c>
      <c r="R18" s="428"/>
      <c r="S18" s="20"/>
      <c r="T18" s="16">
        <v>1</v>
      </c>
      <c r="U18" s="430" t="s">
        <v>23</v>
      </c>
      <c r="V18" s="431"/>
      <c r="W18" s="432"/>
      <c r="X18" s="10"/>
    </row>
    <row r="19" spans="1:24" ht="16.5" customHeight="1">
      <c r="A19" s="6"/>
      <c r="B19" s="25">
        <v>5</v>
      </c>
      <c r="C19" s="448" t="s">
        <v>149</v>
      </c>
      <c r="D19" s="449"/>
      <c r="E19" s="449"/>
      <c r="F19" s="449"/>
      <c r="G19" s="449"/>
      <c r="H19" s="449"/>
      <c r="I19" s="449"/>
      <c r="J19" s="449"/>
      <c r="K19" s="449"/>
      <c r="L19" s="449"/>
      <c r="M19" s="449"/>
      <c r="N19" s="450"/>
      <c r="O19" s="6"/>
      <c r="P19" s="111">
        <v>14</v>
      </c>
      <c r="Q19" s="26" t="s">
        <v>167</v>
      </c>
      <c r="R19" s="429"/>
      <c r="S19" s="20"/>
      <c r="T19" s="16">
        <v>2</v>
      </c>
      <c r="U19" s="430" t="s">
        <v>82</v>
      </c>
      <c r="V19" s="431"/>
      <c r="W19" s="432"/>
      <c r="X19" s="10"/>
    </row>
    <row r="20" spans="1:24" ht="16.5" customHeight="1">
      <c r="A20" s="6"/>
      <c r="B20" s="25">
        <v>6</v>
      </c>
      <c r="C20" s="448" t="s">
        <v>2</v>
      </c>
      <c r="D20" s="449"/>
      <c r="E20" s="449"/>
      <c r="F20" s="449"/>
      <c r="G20" s="449"/>
      <c r="H20" s="449"/>
      <c r="I20" s="449"/>
      <c r="J20" s="449"/>
      <c r="K20" s="449"/>
      <c r="L20" s="449"/>
      <c r="M20" s="449"/>
      <c r="N20" s="450"/>
      <c r="O20" s="6"/>
      <c r="P20" s="111">
        <v>15</v>
      </c>
      <c r="Q20" s="26" t="s">
        <v>41</v>
      </c>
      <c r="R20" s="427" t="s">
        <v>42</v>
      </c>
      <c r="S20" s="20"/>
      <c r="T20" s="16">
        <v>3</v>
      </c>
      <c r="U20" s="430" t="s">
        <v>59</v>
      </c>
      <c r="V20" s="431"/>
      <c r="W20" s="432"/>
      <c r="X20" s="10"/>
    </row>
    <row r="21" spans="1:24" ht="16.5" customHeight="1">
      <c r="A21" s="6"/>
      <c r="B21" s="6"/>
      <c r="C21" s="6"/>
      <c r="D21" s="6"/>
      <c r="E21" s="6"/>
      <c r="F21" s="6"/>
      <c r="G21" s="6"/>
      <c r="H21" s="6"/>
      <c r="I21" s="6"/>
      <c r="J21" s="6"/>
      <c r="K21" s="6"/>
      <c r="L21" s="6"/>
      <c r="M21" s="6"/>
      <c r="N21" s="6"/>
      <c r="O21" s="6"/>
      <c r="P21" s="111">
        <v>16</v>
      </c>
      <c r="Q21" s="26" t="s">
        <v>43</v>
      </c>
      <c r="R21" s="428"/>
      <c r="S21" s="20"/>
      <c r="T21" s="16">
        <v>4</v>
      </c>
      <c r="U21" s="430" t="s">
        <v>136</v>
      </c>
      <c r="V21" s="431"/>
      <c r="W21" s="432"/>
      <c r="X21" s="10"/>
    </row>
    <row r="22" spans="1:24" ht="16.5" customHeight="1">
      <c r="A22" s="6"/>
      <c r="B22" s="27" t="s">
        <v>104</v>
      </c>
      <c r="C22" s="14"/>
      <c r="D22" s="10"/>
      <c r="E22" s="10"/>
      <c r="F22" s="10"/>
      <c r="G22" s="10"/>
      <c r="H22" s="10"/>
      <c r="I22" s="10"/>
      <c r="J22" s="10"/>
      <c r="K22" s="10"/>
      <c r="L22" s="10"/>
      <c r="M22" s="10"/>
      <c r="N22" s="10"/>
      <c r="O22" s="6"/>
      <c r="P22" s="111">
        <v>17</v>
      </c>
      <c r="Q22" s="26" t="s">
        <v>44</v>
      </c>
      <c r="R22" s="428"/>
      <c r="S22" s="20"/>
      <c r="T22" s="82">
        <v>5</v>
      </c>
      <c r="U22" s="430" t="s">
        <v>137</v>
      </c>
      <c r="V22" s="431"/>
      <c r="W22" s="432"/>
      <c r="X22" s="10"/>
    </row>
    <row r="23" spans="1:24" ht="16.5" customHeight="1">
      <c r="A23" s="6"/>
      <c r="B23" s="25" t="s">
        <v>18</v>
      </c>
      <c r="C23" s="433" t="s">
        <v>4</v>
      </c>
      <c r="D23" s="433"/>
      <c r="E23" s="433"/>
      <c r="F23" s="433"/>
      <c r="G23" s="462" t="s">
        <v>123</v>
      </c>
      <c r="H23" s="463"/>
      <c r="I23" s="463"/>
      <c r="J23" s="463"/>
      <c r="K23" s="463"/>
      <c r="L23" s="463"/>
      <c r="M23" s="463"/>
      <c r="N23" s="464"/>
      <c r="O23" s="10"/>
      <c r="P23" s="111">
        <v>18</v>
      </c>
      <c r="Q23" s="26" t="s">
        <v>45</v>
      </c>
      <c r="R23" s="428"/>
      <c r="S23" s="20"/>
      <c r="T23" s="82">
        <v>6</v>
      </c>
      <c r="U23" s="430" t="s">
        <v>35</v>
      </c>
      <c r="V23" s="431"/>
      <c r="W23" s="432"/>
      <c r="X23" s="10"/>
    </row>
    <row r="24" spans="1:24" ht="16.5" customHeight="1">
      <c r="A24" s="6"/>
      <c r="B24" s="419">
        <v>1</v>
      </c>
      <c r="C24" s="442" t="s">
        <v>86</v>
      </c>
      <c r="D24" s="443"/>
      <c r="E24" s="443"/>
      <c r="F24" s="444"/>
      <c r="G24" s="436" t="s">
        <v>122</v>
      </c>
      <c r="H24" s="437"/>
      <c r="I24" s="437"/>
      <c r="J24" s="437"/>
      <c r="K24" s="437"/>
      <c r="L24" s="437"/>
      <c r="M24" s="437"/>
      <c r="N24" s="438"/>
      <c r="O24" s="28"/>
      <c r="P24" s="111">
        <v>19</v>
      </c>
      <c r="Q24" s="26" t="s">
        <v>46</v>
      </c>
      <c r="R24" s="428"/>
      <c r="S24" s="20"/>
      <c r="T24" s="18"/>
      <c r="U24" s="13"/>
      <c r="V24" s="13"/>
      <c r="W24" s="13"/>
      <c r="X24" s="10"/>
    </row>
    <row r="25" spans="1:24" ht="16.5" customHeight="1">
      <c r="A25" s="6"/>
      <c r="B25" s="435"/>
      <c r="C25" s="445"/>
      <c r="D25" s="446"/>
      <c r="E25" s="446"/>
      <c r="F25" s="447"/>
      <c r="G25" s="439"/>
      <c r="H25" s="440"/>
      <c r="I25" s="440"/>
      <c r="J25" s="440"/>
      <c r="K25" s="440"/>
      <c r="L25" s="440"/>
      <c r="M25" s="440"/>
      <c r="N25" s="441"/>
      <c r="O25" s="28"/>
      <c r="P25" s="111">
        <v>20</v>
      </c>
      <c r="Q25" s="26" t="s">
        <v>91</v>
      </c>
      <c r="R25" s="428"/>
      <c r="S25" s="20"/>
      <c r="T25" s="18"/>
      <c r="U25" s="13"/>
      <c r="V25" s="13"/>
      <c r="W25" s="13"/>
      <c r="X25" s="10"/>
    </row>
    <row r="26" spans="1:24" ht="16.5" customHeight="1">
      <c r="A26" s="6"/>
      <c r="B26" s="419">
        <v>2</v>
      </c>
      <c r="C26" s="442" t="s">
        <v>87</v>
      </c>
      <c r="D26" s="443"/>
      <c r="E26" s="443"/>
      <c r="F26" s="444"/>
      <c r="G26" s="436" t="s">
        <v>109</v>
      </c>
      <c r="H26" s="437"/>
      <c r="I26" s="437"/>
      <c r="J26" s="437"/>
      <c r="K26" s="437"/>
      <c r="L26" s="437"/>
      <c r="M26" s="437"/>
      <c r="N26" s="438"/>
      <c r="O26" s="28"/>
      <c r="P26" s="111">
        <v>21</v>
      </c>
      <c r="Q26" s="26" t="s">
        <v>47</v>
      </c>
      <c r="R26" s="428"/>
      <c r="S26" s="20"/>
      <c r="T26" s="18"/>
      <c r="U26" s="14"/>
      <c r="V26" s="14"/>
      <c r="W26" s="14"/>
      <c r="X26" s="10"/>
    </row>
    <row r="27" spans="1:24" ht="16.5" customHeight="1">
      <c r="A27" s="6"/>
      <c r="B27" s="435"/>
      <c r="C27" s="445"/>
      <c r="D27" s="446"/>
      <c r="E27" s="446"/>
      <c r="F27" s="447"/>
      <c r="G27" s="439"/>
      <c r="H27" s="440"/>
      <c r="I27" s="440"/>
      <c r="J27" s="440"/>
      <c r="K27" s="440"/>
      <c r="L27" s="440"/>
      <c r="M27" s="440"/>
      <c r="N27" s="441"/>
      <c r="O27" s="28"/>
      <c r="P27" s="111">
        <v>22</v>
      </c>
      <c r="Q27" s="26" t="s">
        <v>48</v>
      </c>
      <c r="R27" s="428"/>
      <c r="S27" s="20"/>
      <c r="T27" s="18"/>
      <c r="U27" s="14"/>
      <c r="V27" s="14"/>
      <c r="W27" s="14"/>
      <c r="X27" s="10"/>
    </row>
    <row r="28" spans="1:24" ht="16.5" customHeight="1">
      <c r="A28" s="6"/>
      <c r="B28" s="419">
        <v>3</v>
      </c>
      <c r="C28" s="433" t="s">
        <v>88</v>
      </c>
      <c r="D28" s="433"/>
      <c r="E28" s="433"/>
      <c r="F28" s="433"/>
      <c r="G28" s="436" t="s">
        <v>110</v>
      </c>
      <c r="H28" s="437"/>
      <c r="I28" s="437"/>
      <c r="J28" s="437"/>
      <c r="K28" s="437"/>
      <c r="L28" s="437"/>
      <c r="M28" s="437"/>
      <c r="N28" s="438"/>
      <c r="O28" s="28"/>
      <c r="P28" s="111">
        <v>23</v>
      </c>
      <c r="Q28" s="26" t="s">
        <v>49</v>
      </c>
      <c r="R28" s="429"/>
      <c r="S28" s="20"/>
      <c r="T28" s="18"/>
      <c r="U28" s="14"/>
      <c r="V28" s="14"/>
      <c r="W28" s="14"/>
      <c r="X28" s="10"/>
    </row>
    <row r="29" spans="1:24" ht="16.5" customHeight="1">
      <c r="A29" s="6"/>
      <c r="B29" s="420"/>
      <c r="C29" s="433"/>
      <c r="D29" s="433"/>
      <c r="E29" s="433"/>
      <c r="F29" s="433"/>
      <c r="G29" s="439"/>
      <c r="H29" s="440"/>
      <c r="I29" s="440"/>
      <c r="J29" s="440"/>
      <c r="K29" s="440"/>
      <c r="L29" s="440"/>
      <c r="M29" s="440"/>
      <c r="N29" s="441"/>
      <c r="O29" s="28"/>
      <c r="P29" s="111">
        <v>24</v>
      </c>
      <c r="Q29" s="26" t="s">
        <v>63</v>
      </c>
      <c r="R29" s="427" t="s">
        <v>2</v>
      </c>
      <c r="S29" s="20"/>
      <c r="T29" s="18"/>
      <c r="U29" s="14"/>
      <c r="V29" s="14"/>
      <c r="W29" s="14"/>
      <c r="X29" s="10"/>
    </row>
    <row r="30" spans="1:24" ht="16.5" customHeight="1">
      <c r="A30" s="6"/>
      <c r="B30" s="419">
        <v>4</v>
      </c>
      <c r="C30" s="421" t="s">
        <v>89</v>
      </c>
      <c r="D30" s="421"/>
      <c r="E30" s="421"/>
      <c r="F30" s="421"/>
      <c r="G30" s="436" t="s">
        <v>111</v>
      </c>
      <c r="H30" s="437"/>
      <c r="I30" s="437"/>
      <c r="J30" s="437"/>
      <c r="K30" s="437"/>
      <c r="L30" s="437"/>
      <c r="M30" s="437"/>
      <c r="N30" s="438"/>
      <c r="O30" s="28"/>
      <c r="P30" s="111">
        <v>25</v>
      </c>
      <c r="Q30" s="26" t="s">
        <v>64</v>
      </c>
      <c r="R30" s="428"/>
      <c r="S30" s="20"/>
      <c r="T30" s="18"/>
      <c r="U30" s="14"/>
      <c r="V30" s="14"/>
      <c r="W30" s="14"/>
      <c r="X30" s="10"/>
    </row>
    <row r="31" spans="1:24" ht="16.5" customHeight="1">
      <c r="A31" s="6"/>
      <c r="B31" s="420"/>
      <c r="C31" s="421"/>
      <c r="D31" s="421"/>
      <c r="E31" s="421"/>
      <c r="F31" s="421"/>
      <c r="G31" s="439"/>
      <c r="H31" s="440"/>
      <c r="I31" s="440"/>
      <c r="J31" s="440"/>
      <c r="K31" s="440"/>
      <c r="L31" s="440"/>
      <c r="M31" s="440"/>
      <c r="N31" s="441"/>
      <c r="O31" s="28"/>
      <c r="P31" s="111">
        <v>26</v>
      </c>
      <c r="Q31" s="26" t="s">
        <v>98</v>
      </c>
      <c r="R31" s="428"/>
      <c r="S31" s="20"/>
      <c r="T31" s="18"/>
      <c r="U31" s="14"/>
      <c r="V31" s="14"/>
      <c r="W31" s="14"/>
      <c r="X31" s="10"/>
    </row>
    <row r="32" spans="1:24" ht="16.5" customHeight="1">
      <c r="A32" s="6"/>
      <c r="B32" s="419">
        <v>5</v>
      </c>
      <c r="C32" s="421" t="s">
        <v>90</v>
      </c>
      <c r="D32" s="421"/>
      <c r="E32" s="421"/>
      <c r="F32" s="421"/>
      <c r="G32" s="436" t="s">
        <v>112</v>
      </c>
      <c r="H32" s="437"/>
      <c r="I32" s="437"/>
      <c r="J32" s="437"/>
      <c r="K32" s="437"/>
      <c r="L32" s="437"/>
      <c r="M32" s="437"/>
      <c r="N32" s="438"/>
      <c r="O32" s="28"/>
      <c r="P32" s="111">
        <v>27</v>
      </c>
      <c r="Q32" s="26" t="s">
        <v>50</v>
      </c>
      <c r="R32" s="429"/>
      <c r="S32" s="20"/>
      <c r="T32" s="18"/>
      <c r="U32" s="14"/>
      <c r="V32" s="14"/>
      <c r="W32" s="14"/>
      <c r="X32" s="10"/>
    </row>
    <row r="33" spans="1:24" ht="16.5" customHeight="1">
      <c r="A33" s="6"/>
      <c r="B33" s="420"/>
      <c r="C33" s="421"/>
      <c r="D33" s="421"/>
      <c r="E33" s="421"/>
      <c r="F33" s="421"/>
      <c r="G33" s="439"/>
      <c r="H33" s="440"/>
      <c r="I33" s="440"/>
      <c r="J33" s="440"/>
      <c r="K33" s="440"/>
      <c r="L33" s="440"/>
      <c r="M33" s="440"/>
      <c r="N33" s="441"/>
      <c r="O33" s="28"/>
      <c r="P33" s="111">
        <v>28</v>
      </c>
      <c r="Q33" s="26" t="s">
        <v>51</v>
      </c>
      <c r="R33" s="424" t="s">
        <v>52</v>
      </c>
      <c r="S33" s="20"/>
      <c r="T33" s="18"/>
      <c r="U33" s="14"/>
      <c r="V33" s="14"/>
      <c r="W33" s="14"/>
      <c r="X33" s="10"/>
    </row>
    <row r="34" spans="1:24" ht="16.5" customHeight="1">
      <c r="A34" s="6"/>
      <c r="B34" s="419">
        <v>6</v>
      </c>
      <c r="C34" s="421" t="s">
        <v>92</v>
      </c>
      <c r="D34" s="421"/>
      <c r="E34" s="421"/>
      <c r="F34" s="421"/>
      <c r="G34" s="436" t="s">
        <v>113</v>
      </c>
      <c r="H34" s="437"/>
      <c r="I34" s="437"/>
      <c r="J34" s="437"/>
      <c r="K34" s="437"/>
      <c r="L34" s="437"/>
      <c r="M34" s="437"/>
      <c r="N34" s="438"/>
      <c r="O34" s="28"/>
      <c r="P34" s="111">
        <v>29</v>
      </c>
      <c r="Q34" s="26" t="s">
        <v>53</v>
      </c>
      <c r="R34" s="425"/>
      <c r="S34" s="20"/>
      <c r="T34" s="18"/>
      <c r="U34" s="14"/>
      <c r="V34" s="14"/>
      <c r="W34" s="14"/>
      <c r="X34" s="10"/>
    </row>
    <row r="35" spans="1:24" ht="16.5" customHeight="1">
      <c r="A35" s="6"/>
      <c r="B35" s="420"/>
      <c r="C35" s="421"/>
      <c r="D35" s="421"/>
      <c r="E35" s="421"/>
      <c r="F35" s="421"/>
      <c r="G35" s="439"/>
      <c r="H35" s="440"/>
      <c r="I35" s="440"/>
      <c r="J35" s="440"/>
      <c r="K35" s="440"/>
      <c r="L35" s="440"/>
      <c r="M35" s="440"/>
      <c r="N35" s="441"/>
      <c r="O35" s="28"/>
      <c r="P35" s="111">
        <v>30</v>
      </c>
      <c r="Q35" s="26" t="s">
        <v>54</v>
      </c>
      <c r="R35" s="425"/>
      <c r="S35" s="20"/>
      <c r="T35" s="18"/>
      <c r="U35" s="14"/>
      <c r="V35" s="14"/>
      <c r="W35" s="14"/>
      <c r="X35" s="10"/>
    </row>
    <row r="36" spans="1:24" ht="16.5" customHeight="1">
      <c r="A36" s="6"/>
      <c r="B36" s="419">
        <v>7</v>
      </c>
      <c r="C36" s="421" t="s">
        <v>93</v>
      </c>
      <c r="D36" s="421"/>
      <c r="E36" s="421"/>
      <c r="F36" s="421"/>
      <c r="G36" s="436" t="s">
        <v>114</v>
      </c>
      <c r="H36" s="437"/>
      <c r="I36" s="437"/>
      <c r="J36" s="437"/>
      <c r="K36" s="437"/>
      <c r="L36" s="437"/>
      <c r="M36" s="437"/>
      <c r="N36" s="438"/>
      <c r="O36" s="28"/>
      <c r="P36" s="111">
        <v>31</v>
      </c>
      <c r="Q36" s="26" t="s">
        <v>55</v>
      </c>
      <c r="R36" s="425"/>
      <c r="S36" s="20"/>
      <c r="T36" s="18"/>
      <c r="U36" s="14"/>
      <c r="V36" s="14"/>
      <c r="W36" s="14"/>
      <c r="X36" s="10"/>
    </row>
    <row r="37" spans="1:24" ht="16.5" customHeight="1">
      <c r="A37" s="6"/>
      <c r="B37" s="420"/>
      <c r="C37" s="421"/>
      <c r="D37" s="421"/>
      <c r="E37" s="421"/>
      <c r="F37" s="421"/>
      <c r="G37" s="439"/>
      <c r="H37" s="440"/>
      <c r="I37" s="440"/>
      <c r="J37" s="440"/>
      <c r="K37" s="440"/>
      <c r="L37" s="440"/>
      <c r="M37" s="440"/>
      <c r="N37" s="441"/>
      <c r="O37" s="28"/>
      <c r="P37" s="111">
        <v>32</v>
      </c>
      <c r="Q37" s="26" t="s">
        <v>56</v>
      </c>
      <c r="R37" s="426"/>
      <c r="S37" s="20"/>
      <c r="T37" s="18"/>
      <c r="U37" s="14"/>
      <c r="V37" s="14"/>
      <c r="W37" s="14"/>
      <c r="X37" s="10"/>
    </row>
    <row r="38" spans="1:24" ht="16.5" customHeight="1">
      <c r="A38" s="6"/>
      <c r="B38" s="419">
        <v>8</v>
      </c>
      <c r="C38" s="421" t="s">
        <v>94</v>
      </c>
      <c r="D38" s="421"/>
      <c r="E38" s="421"/>
      <c r="F38" s="421"/>
      <c r="G38" s="436" t="s">
        <v>115</v>
      </c>
      <c r="H38" s="437"/>
      <c r="I38" s="437"/>
      <c r="J38" s="437"/>
      <c r="K38" s="437"/>
      <c r="L38" s="437"/>
      <c r="M38" s="437"/>
      <c r="N38" s="438"/>
      <c r="O38" s="28"/>
      <c r="P38" s="9"/>
      <c r="Q38" s="10"/>
      <c r="R38" s="10"/>
      <c r="S38" s="20"/>
      <c r="T38" s="18"/>
      <c r="U38" s="14"/>
      <c r="V38" s="14"/>
      <c r="W38" s="14"/>
      <c r="X38" s="10"/>
    </row>
    <row r="39" spans="1:24" ht="16.5" customHeight="1">
      <c r="A39" s="6"/>
      <c r="B39" s="420"/>
      <c r="C39" s="421"/>
      <c r="D39" s="421"/>
      <c r="E39" s="421"/>
      <c r="F39" s="421"/>
      <c r="G39" s="439"/>
      <c r="H39" s="440"/>
      <c r="I39" s="440"/>
      <c r="J39" s="440"/>
      <c r="K39" s="440"/>
      <c r="L39" s="440"/>
      <c r="M39" s="440"/>
      <c r="N39" s="441"/>
      <c r="O39" s="28"/>
      <c r="P39" s="10"/>
      <c r="Q39" s="10"/>
      <c r="R39" s="10"/>
      <c r="S39" s="20"/>
      <c r="T39" s="18"/>
      <c r="U39" s="14"/>
      <c r="V39" s="14"/>
      <c r="W39" s="14"/>
      <c r="X39" s="10"/>
    </row>
    <row r="40" spans="1:24" ht="16.5" customHeight="1">
      <c r="A40" s="6"/>
      <c r="B40" s="419">
        <v>9</v>
      </c>
      <c r="C40" s="421" t="s">
        <v>95</v>
      </c>
      <c r="D40" s="421"/>
      <c r="E40" s="421"/>
      <c r="F40" s="421"/>
      <c r="G40" s="436" t="s">
        <v>116</v>
      </c>
      <c r="H40" s="437"/>
      <c r="I40" s="437"/>
      <c r="J40" s="437"/>
      <c r="K40" s="437"/>
      <c r="L40" s="437"/>
      <c r="M40" s="437"/>
      <c r="N40" s="438"/>
      <c r="O40" s="28"/>
      <c r="P40" s="194" t="s">
        <v>217</v>
      </c>
      <c r="Q40" s="188"/>
      <c r="R40" s="68"/>
      <c r="S40" s="189"/>
      <c r="T40" s="18"/>
      <c r="U40" s="14"/>
      <c r="V40" s="14"/>
      <c r="W40" s="14"/>
      <c r="X40" s="10"/>
    </row>
    <row r="41" spans="1:24" ht="16.5" customHeight="1">
      <c r="A41" s="6"/>
      <c r="B41" s="420"/>
      <c r="C41" s="421"/>
      <c r="D41" s="421"/>
      <c r="E41" s="421"/>
      <c r="F41" s="421"/>
      <c r="G41" s="439"/>
      <c r="H41" s="440"/>
      <c r="I41" s="440"/>
      <c r="J41" s="440"/>
      <c r="K41" s="440"/>
      <c r="L41" s="440"/>
      <c r="M41" s="440"/>
      <c r="N41" s="441"/>
      <c r="O41" s="28"/>
      <c r="P41" s="190" t="s">
        <v>18</v>
      </c>
      <c r="Q41" s="190" t="s">
        <v>4</v>
      </c>
      <c r="R41" s="68"/>
      <c r="S41" s="189"/>
      <c r="T41" s="18"/>
      <c r="U41" s="14"/>
      <c r="V41" s="14"/>
      <c r="W41" s="14"/>
      <c r="X41" s="10"/>
    </row>
    <row r="42" spans="1:24" ht="16.5" customHeight="1">
      <c r="A42" s="6"/>
      <c r="B42" s="419">
        <v>10</v>
      </c>
      <c r="C42" s="421" t="s">
        <v>96</v>
      </c>
      <c r="D42" s="421"/>
      <c r="E42" s="421"/>
      <c r="F42" s="421"/>
      <c r="G42" s="436" t="s">
        <v>117</v>
      </c>
      <c r="H42" s="437"/>
      <c r="I42" s="437"/>
      <c r="J42" s="437"/>
      <c r="K42" s="437"/>
      <c r="L42" s="437"/>
      <c r="M42" s="437"/>
      <c r="N42" s="438"/>
      <c r="O42" s="28"/>
      <c r="P42" s="190">
        <v>1</v>
      </c>
      <c r="Q42" s="191" t="s">
        <v>215</v>
      </c>
      <c r="R42" s="68"/>
      <c r="S42" s="192"/>
      <c r="T42" s="18"/>
      <c r="U42" s="14"/>
      <c r="V42" s="14"/>
      <c r="W42" s="14"/>
      <c r="X42" s="10"/>
    </row>
    <row r="43" spans="1:24" ht="16.5" customHeight="1">
      <c r="A43" s="6"/>
      <c r="B43" s="420"/>
      <c r="C43" s="421"/>
      <c r="D43" s="421"/>
      <c r="E43" s="421"/>
      <c r="F43" s="421"/>
      <c r="G43" s="439"/>
      <c r="H43" s="440"/>
      <c r="I43" s="440"/>
      <c r="J43" s="440"/>
      <c r="K43" s="440"/>
      <c r="L43" s="440"/>
      <c r="M43" s="440"/>
      <c r="N43" s="441"/>
      <c r="O43" s="28"/>
      <c r="P43" s="190">
        <v>2</v>
      </c>
      <c r="Q43" s="193" t="s">
        <v>216</v>
      </c>
      <c r="R43" s="68"/>
      <c r="S43" s="192"/>
      <c r="T43" s="18"/>
      <c r="U43" s="14"/>
      <c r="V43" s="14"/>
      <c r="W43" s="14"/>
      <c r="X43" s="10"/>
    </row>
    <row r="44" spans="1:24" ht="16.5" customHeight="1">
      <c r="A44" s="6"/>
      <c r="B44" s="419">
        <v>11</v>
      </c>
      <c r="C44" s="421" t="s">
        <v>97</v>
      </c>
      <c r="D44" s="421"/>
      <c r="E44" s="421"/>
      <c r="F44" s="421"/>
      <c r="G44" s="436" t="s">
        <v>118</v>
      </c>
      <c r="H44" s="437"/>
      <c r="I44" s="437"/>
      <c r="J44" s="437"/>
      <c r="K44" s="437"/>
      <c r="L44" s="437"/>
      <c r="M44" s="437"/>
      <c r="N44" s="438"/>
      <c r="O44" s="28"/>
      <c r="P44" s="6"/>
      <c r="Q44" s="6"/>
      <c r="R44" s="6"/>
      <c r="S44" s="20"/>
      <c r="T44" s="18"/>
      <c r="U44" s="14"/>
      <c r="V44" s="14"/>
      <c r="W44" s="14"/>
      <c r="X44" s="10"/>
    </row>
    <row r="45" spans="1:24" ht="16.5" customHeight="1">
      <c r="A45" s="6"/>
      <c r="B45" s="420"/>
      <c r="C45" s="421"/>
      <c r="D45" s="421"/>
      <c r="E45" s="421"/>
      <c r="F45" s="421"/>
      <c r="G45" s="439"/>
      <c r="H45" s="440"/>
      <c r="I45" s="440"/>
      <c r="J45" s="440"/>
      <c r="K45" s="440"/>
      <c r="L45" s="440"/>
      <c r="M45" s="440"/>
      <c r="N45" s="441"/>
      <c r="O45" s="28"/>
      <c r="P45" s="6"/>
      <c r="Q45" s="6"/>
      <c r="R45" s="6"/>
      <c r="S45" s="20"/>
      <c r="T45" s="18"/>
      <c r="U45" s="14"/>
      <c r="V45" s="14"/>
      <c r="W45" s="14"/>
      <c r="X45" s="10"/>
    </row>
    <row r="46" spans="1:24" ht="16.5" customHeight="1">
      <c r="A46" s="6"/>
      <c r="B46" s="419">
        <v>12</v>
      </c>
      <c r="C46" s="421" t="s">
        <v>99</v>
      </c>
      <c r="D46" s="421"/>
      <c r="E46" s="421"/>
      <c r="F46" s="421"/>
      <c r="G46" s="436" t="s">
        <v>119</v>
      </c>
      <c r="H46" s="437"/>
      <c r="I46" s="437"/>
      <c r="J46" s="437"/>
      <c r="K46" s="437"/>
      <c r="L46" s="437"/>
      <c r="M46" s="437"/>
      <c r="N46" s="438"/>
      <c r="O46" s="28"/>
      <c r="P46" s="6"/>
      <c r="Q46" s="6"/>
      <c r="R46" s="6"/>
      <c r="S46" s="20"/>
      <c r="T46" s="18"/>
      <c r="U46" s="14"/>
      <c r="V46" s="14"/>
      <c r="W46" s="14"/>
      <c r="X46" s="10"/>
    </row>
    <row r="47" spans="1:24" ht="16.5" customHeight="1">
      <c r="A47" s="6"/>
      <c r="B47" s="420"/>
      <c r="C47" s="421"/>
      <c r="D47" s="421"/>
      <c r="E47" s="421"/>
      <c r="F47" s="421"/>
      <c r="G47" s="439"/>
      <c r="H47" s="440"/>
      <c r="I47" s="440"/>
      <c r="J47" s="440"/>
      <c r="K47" s="440"/>
      <c r="L47" s="440"/>
      <c r="M47" s="440"/>
      <c r="N47" s="441"/>
      <c r="O47" s="28"/>
      <c r="P47" s="6"/>
      <c r="Q47" s="6"/>
      <c r="R47" s="6"/>
      <c r="S47" s="20"/>
      <c r="T47" s="18"/>
      <c r="U47" s="14"/>
      <c r="V47" s="14"/>
      <c r="W47" s="14"/>
      <c r="X47" s="10"/>
    </row>
    <row r="48" spans="1:24" ht="16.5" customHeight="1">
      <c r="A48" s="6"/>
      <c r="B48" s="419">
        <v>13</v>
      </c>
      <c r="C48" s="421" t="s">
        <v>100</v>
      </c>
      <c r="D48" s="421"/>
      <c r="E48" s="421"/>
      <c r="F48" s="421"/>
      <c r="G48" s="436" t="s">
        <v>120</v>
      </c>
      <c r="H48" s="437"/>
      <c r="I48" s="437"/>
      <c r="J48" s="437"/>
      <c r="K48" s="437"/>
      <c r="L48" s="437"/>
      <c r="M48" s="437"/>
      <c r="N48" s="438"/>
      <c r="O48" s="28"/>
      <c r="P48" s="6"/>
      <c r="Q48" s="6"/>
      <c r="R48" s="6"/>
      <c r="S48" s="18"/>
      <c r="T48" s="18"/>
      <c r="U48" s="14"/>
      <c r="V48" s="14"/>
      <c r="W48" s="14"/>
      <c r="X48" s="10"/>
    </row>
    <row r="49" spans="1:24" ht="16.5" customHeight="1">
      <c r="A49" s="6"/>
      <c r="B49" s="420"/>
      <c r="C49" s="421"/>
      <c r="D49" s="421"/>
      <c r="E49" s="421"/>
      <c r="F49" s="421"/>
      <c r="G49" s="439"/>
      <c r="H49" s="440"/>
      <c r="I49" s="440"/>
      <c r="J49" s="440"/>
      <c r="K49" s="440"/>
      <c r="L49" s="440"/>
      <c r="M49" s="440"/>
      <c r="N49" s="441"/>
      <c r="O49" s="28"/>
      <c r="P49" s="6"/>
      <c r="Q49" s="6"/>
      <c r="R49" s="6"/>
      <c r="S49" s="18"/>
      <c r="T49" s="18"/>
      <c r="U49" s="14"/>
      <c r="V49" s="14"/>
      <c r="W49" s="14"/>
      <c r="X49" s="10"/>
    </row>
    <row r="50" spans="1:24" ht="16.5" customHeight="1">
      <c r="A50" s="6"/>
      <c r="B50" s="419">
        <v>14</v>
      </c>
      <c r="C50" s="421" t="s">
        <v>2</v>
      </c>
      <c r="D50" s="421"/>
      <c r="E50" s="421"/>
      <c r="F50" s="421"/>
      <c r="G50" s="436" t="s">
        <v>121</v>
      </c>
      <c r="H50" s="437"/>
      <c r="I50" s="437"/>
      <c r="J50" s="437"/>
      <c r="K50" s="437"/>
      <c r="L50" s="437"/>
      <c r="M50" s="437"/>
      <c r="N50" s="438"/>
      <c r="O50" s="28"/>
      <c r="P50" s="6"/>
      <c r="Q50" s="6"/>
      <c r="R50" s="6"/>
      <c r="S50" s="18"/>
      <c r="T50" s="18"/>
      <c r="U50" s="14"/>
      <c r="V50" s="14"/>
      <c r="W50" s="14"/>
      <c r="X50" s="10"/>
    </row>
    <row r="51" spans="1:24" ht="16.5" customHeight="1">
      <c r="A51" s="6"/>
      <c r="B51" s="420"/>
      <c r="C51" s="421"/>
      <c r="D51" s="421"/>
      <c r="E51" s="421"/>
      <c r="F51" s="421"/>
      <c r="G51" s="439"/>
      <c r="H51" s="440"/>
      <c r="I51" s="440"/>
      <c r="J51" s="440"/>
      <c r="K51" s="440"/>
      <c r="L51" s="440"/>
      <c r="M51" s="440"/>
      <c r="N51" s="441"/>
      <c r="O51" s="28"/>
      <c r="P51" s="6"/>
      <c r="Q51" s="6"/>
      <c r="R51" s="6"/>
      <c r="S51" s="18"/>
      <c r="T51" s="9"/>
      <c r="U51" s="10"/>
      <c r="V51" s="10"/>
      <c r="W51" s="10"/>
      <c r="X51" s="10"/>
    </row>
    <row r="52" spans="1:24" ht="16.5" customHeight="1">
      <c r="A52" s="6"/>
      <c r="B52" s="6"/>
      <c r="C52" s="6"/>
      <c r="D52" s="6"/>
      <c r="E52" s="6"/>
      <c r="F52" s="6"/>
      <c r="G52" s="6"/>
      <c r="H52" s="6"/>
      <c r="I52" s="6"/>
      <c r="J52" s="6"/>
      <c r="K52" s="6"/>
      <c r="L52" s="6"/>
      <c r="M52" s="6"/>
      <c r="N52" s="6"/>
      <c r="O52" s="28"/>
      <c r="S52" s="18"/>
      <c r="X52" s="10"/>
    </row>
    <row r="53" spans="1:24" ht="8.25" customHeight="1">
      <c r="A53" s="6"/>
      <c r="O53" s="6"/>
      <c r="S53" s="18"/>
      <c r="X53" s="10"/>
    </row>
  </sheetData>
  <mergeCells count="73">
    <mergeCell ref="G50:N51"/>
    <mergeCell ref="G23:N23"/>
    <mergeCell ref="C6:H6"/>
    <mergeCell ref="G34:N35"/>
    <mergeCell ref="G36:N37"/>
    <mergeCell ref="G38:N39"/>
    <mergeCell ref="G40:N41"/>
    <mergeCell ref="G42:N43"/>
    <mergeCell ref="G44:N45"/>
    <mergeCell ref="G46:N47"/>
    <mergeCell ref="G48:N49"/>
    <mergeCell ref="G30:N31"/>
    <mergeCell ref="G28:N29"/>
    <mergeCell ref="G26:N27"/>
    <mergeCell ref="G32:N33"/>
    <mergeCell ref="C24:F25"/>
    <mergeCell ref="I5:L5"/>
    <mergeCell ref="C14:N14"/>
    <mergeCell ref="C15:N15"/>
    <mergeCell ref="C16:N16"/>
    <mergeCell ref="C17:N17"/>
    <mergeCell ref="I9:L10"/>
    <mergeCell ref="I6:L8"/>
    <mergeCell ref="C30:F31"/>
    <mergeCell ref="C5:H5"/>
    <mergeCell ref="C9:H10"/>
    <mergeCell ref="C8:H8"/>
    <mergeCell ref="C7:H7"/>
    <mergeCell ref="R14:R19"/>
    <mergeCell ref="R6:R13"/>
    <mergeCell ref="G24:N25"/>
    <mergeCell ref="B26:B27"/>
    <mergeCell ref="C28:F29"/>
    <mergeCell ref="C26:F27"/>
    <mergeCell ref="C18:N18"/>
    <mergeCell ref="C19:N19"/>
    <mergeCell ref="C20:N20"/>
    <mergeCell ref="U17:W17"/>
    <mergeCell ref="U18:W18"/>
    <mergeCell ref="U19:W19"/>
    <mergeCell ref="U20:W20"/>
    <mergeCell ref="U21:W21"/>
    <mergeCell ref="A1:X1"/>
    <mergeCell ref="R33:R37"/>
    <mergeCell ref="R29:R32"/>
    <mergeCell ref="R20:R28"/>
    <mergeCell ref="C36:F37"/>
    <mergeCell ref="B30:B31"/>
    <mergeCell ref="B32:B33"/>
    <mergeCell ref="U22:W22"/>
    <mergeCell ref="U23:W23"/>
    <mergeCell ref="B28:B29"/>
    <mergeCell ref="C23:F23"/>
    <mergeCell ref="C32:F33"/>
    <mergeCell ref="B9:B10"/>
    <mergeCell ref="B34:B35"/>
    <mergeCell ref="B36:B37"/>
    <mergeCell ref="B24:B25"/>
    <mergeCell ref="B50:B51"/>
    <mergeCell ref="C50:F51"/>
    <mergeCell ref="C34:F35"/>
    <mergeCell ref="C48:F49"/>
    <mergeCell ref="C42:F43"/>
    <mergeCell ref="C46:F47"/>
    <mergeCell ref="C44:F45"/>
    <mergeCell ref="C40:F41"/>
    <mergeCell ref="C38:F39"/>
    <mergeCell ref="B46:B47"/>
    <mergeCell ref="B48:B49"/>
    <mergeCell ref="B42:B43"/>
    <mergeCell ref="B44:B45"/>
    <mergeCell ref="B38:B39"/>
    <mergeCell ref="B40:B41"/>
  </mergeCells>
  <phoneticPr fontId="4"/>
  <printOptions horizontalCentered="1"/>
  <pageMargins left="0.51181102362204722" right="0.51181102362204722" top="0.39370078740157483" bottom="0.19685039370078741" header="0.51181102362204722" footer="0.51181102362204722"/>
  <pageSetup paperSize="9" scale="70"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Ｂ表</vt:lpstr>
      <vt:lpstr>整理番号表（融資主体型補助事業）</vt:lpstr>
      <vt:lpstr>Ｂ表!Print_Area</vt:lpstr>
      <vt:lpstr>'整理番号表（融資主体型補助事業）'!Print_Area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2018-03-19T01:49:45Z</cp:lastPrinted>
  <dcterms:created xsi:type="dcterms:W3CDTF">2009-06-23T08:36:54Z</dcterms:created>
  <dcterms:modified xsi:type="dcterms:W3CDTF">2018-03-19T02:22:29Z</dcterms:modified>
</cp:coreProperties>
</file>