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役場\141農林課\農林課共有\Ｆ１農業\３　農政補助\国庫補助\★担い手確保・経営強化支援事業\H28補正\H28.11.二次要望調査\H28.10.31照会（振興局→町）\"/>
    </mc:Choice>
  </mc:AlternateContent>
  <bookViews>
    <workbookView xWindow="0" yWindow="0" windowWidth="20490" windowHeight="7695" tabRatio="657"/>
  </bookViews>
  <sheets>
    <sheet name="要望地区個別表（Ｂ表）" sheetId="15" r:id="rId1"/>
    <sheet name="整理番号表" sheetId="16" r:id="rId2"/>
    <sheet name="要望地区個別表（Ｂ表） (記載例)" sheetId="27" r:id="rId3"/>
  </sheets>
  <externalReferences>
    <externalReference r:id="rId4"/>
    <externalReference r:id="rId5"/>
  </externalReferences>
  <definedNames>
    <definedName name="_xlnm.Print_Area" localSheetId="0">'要望地区個別表（Ｂ表）'!$C$1:$BT$42</definedName>
    <definedName name="_xlnm.Print_Area" localSheetId="2">'要望地区個別表（Ｂ表） (記載例)'!$C$1:$BT$33</definedName>
    <definedName name="管轄局">[1]Sheet1!$B$3:$B$11</definedName>
    <definedName name="政策目的">[1]Sheet1!$G$3:$G$5</definedName>
  </definedNames>
  <calcPr calcId="152511"/>
</workbook>
</file>

<file path=xl/calcChain.xml><?xml version="1.0" encoding="utf-8"?>
<calcChain xmlns="http://schemas.openxmlformats.org/spreadsheetml/2006/main">
  <c r="B28" i="15" l="1"/>
  <c r="B27" i="15"/>
  <c r="B26" i="15"/>
  <c r="B25" i="15"/>
  <c r="B24" i="15"/>
  <c r="B23" i="15"/>
  <c r="B22" i="15"/>
  <c r="B21" i="15"/>
  <c r="B20" i="15"/>
  <c r="B19" i="15"/>
  <c r="B18" i="15"/>
  <c r="B17" i="15"/>
  <c r="B16" i="15"/>
  <c r="B15" i="15"/>
  <c r="B14" i="15"/>
  <c r="B13" i="15"/>
  <c r="B12" i="15"/>
  <c r="BT11" i="15"/>
  <c r="BS11" i="15"/>
  <c r="BR11" i="15"/>
  <c r="BQ11" i="15"/>
  <c r="BP11" i="15"/>
  <c r="BO11" i="15"/>
  <c r="BN11" i="15"/>
  <c r="BM11" i="15"/>
  <c r="BH11" i="15"/>
  <c r="BE11" i="15"/>
  <c r="BD11" i="15"/>
  <c r="BC11" i="15"/>
  <c r="BB11" i="15"/>
  <c r="BA11" i="15"/>
  <c r="AZ11" i="15"/>
  <c r="AY11" i="15"/>
  <c r="AX11" i="15"/>
  <c r="AW11" i="15"/>
  <c r="AV11" i="15"/>
  <c r="AU11" i="15"/>
  <c r="AT11" i="15"/>
  <c r="AS11" i="15"/>
  <c r="AR11" i="15"/>
  <c r="AQ11" i="15"/>
  <c r="AP11" i="15"/>
  <c r="AO11" i="15"/>
  <c r="AN11" i="15"/>
  <c r="AM11" i="15"/>
  <c r="AL11" i="15"/>
  <c r="Z11" i="15"/>
  <c r="Y11" i="15"/>
  <c r="X11" i="15"/>
  <c r="W11" i="15"/>
  <c r="V11" i="15"/>
  <c r="U11" i="15"/>
  <c r="A28" i="27"/>
  <c r="B28" i="27"/>
  <c r="B27" i="27"/>
  <c r="B26" i="27"/>
  <c r="B25" i="27"/>
  <c r="B24" i="27"/>
  <c r="B23" i="27"/>
  <c r="B22" i="27"/>
  <c r="B21" i="27"/>
  <c r="B20" i="27"/>
  <c r="B19" i="27"/>
  <c r="B18" i="27"/>
  <c r="B17" i="27"/>
  <c r="B16" i="27"/>
  <c r="B15" i="27"/>
  <c r="B14" i="27"/>
  <c r="B13" i="27"/>
  <c r="B12" i="27"/>
  <c r="BV12" i="27"/>
  <c r="AL11" i="27"/>
  <c r="BD11" i="27"/>
  <c r="BC11" i="27"/>
  <c r="BB11" i="27"/>
  <c r="BA11" i="27"/>
  <c r="AZ11" i="27"/>
  <c r="AY11" i="27"/>
  <c r="AX11" i="27"/>
  <c r="AW11" i="27"/>
  <c r="AV11" i="27"/>
  <c r="AU11" i="27"/>
  <c r="AT11" i="27"/>
  <c r="AS11" i="27"/>
  <c r="AR11" i="27"/>
  <c r="AQ11" i="27"/>
  <c r="AP11" i="27"/>
  <c r="AO11" i="27"/>
  <c r="AN11" i="27"/>
  <c r="AM11" i="27"/>
  <c r="AI11" i="27" l="1"/>
  <c r="AI11" i="15"/>
  <c r="CG13" i="15"/>
  <c r="CG14" i="15"/>
  <c r="CG15" i="15"/>
  <c r="CG16" i="15"/>
  <c r="CG17" i="15"/>
  <c r="CG18" i="15"/>
  <c r="CG19" i="15"/>
  <c r="CG20" i="15"/>
  <c r="CG21" i="15"/>
  <c r="CG22" i="15"/>
  <c r="CG23" i="15"/>
  <c r="CG24" i="15"/>
  <c r="CG25" i="15"/>
  <c r="CG26" i="15"/>
  <c r="CG27" i="15"/>
  <c r="CG28" i="15"/>
  <c r="CG12" i="15"/>
  <c r="CG13" i="27"/>
  <c r="CG14" i="27"/>
  <c r="CG15" i="27"/>
  <c r="CG16" i="27"/>
  <c r="CG17" i="27"/>
  <c r="CG18" i="27"/>
  <c r="CG19" i="27"/>
  <c r="CG20" i="27"/>
  <c r="CG21" i="27"/>
  <c r="CG22" i="27"/>
  <c r="CG23" i="27"/>
  <c r="CG24" i="27"/>
  <c r="CG25" i="27"/>
  <c r="CG26" i="27"/>
  <c r="CG27" i="27"/>
  <c r="CG28" i="27"/>
  <c r="CG12" i="27"/>
  <c r="CG11" i="15" l="1"/>
  <c r="CG11" i="27"/>
  <c r="CF12" i="27"/>
  <c r="L24" i="27" l="1"/>
  <c r="L23" i="27"/>
  <c r="L22" i="27"/>
  <c r="L21" i="27"/>
  <c r="L20" i="27"/>
  <c r="L19" i="27"/>
  <c r="L18" i="27"/>
  <c r="L17" i="27"/>
  <c r="L16" i="27"/>
  <c r="L15" i="27"/>
  <c r="L14" i="27"/>
  <c r="L13" i="27"/>
  <c r="L12" i="27"/>
  <c r="A13" i="27"/>
  <c r="A14" i="27"/>
  <c r="A15" i="27"/>
  <c r="A16" i="27"/>
  <c r="A17" i="27"/>
  <c r="A18" i="27"/>
  <c r="A19" i="27"/>
  <c r="A20" i="27"/>
  <c r="A21" i="27"/>
  <c r="A22" i="27"/>
  <c r="A23" i="27"/>
  <c r="A24" i="27"/>
  <c r="A25" i="27"/>
  <c r="A26" i="27"/>
  <c r="A27" i="27"/>
  <c r="AB28" i="27"/>
  <c r="AA28" i="27" s="1"/>
  <c r="CN28" i="27"/>
  <c r="CM28" i="27"/>
  <c r="CL28" i="27"/>
  <c r="CK28" i="27"/>
  <c r="CJ28" i="27"/>
  <c r="CI28" i="27"/>
  <c r="CH28" i="27"/>
  <c r="CF28" i="27"/>
  <c r="CE28" i="27"/>
  <c r="CD28" i="27"/>
  <c r="CC28" i="27"/>
  <c r="CB28" i="27"/>
  <c r="CA28" i="27"/>
  <c r="BZ28" i="27"/>
  <c r="BY28" i="27"/>
  <c r="BX28" i="27"/>
  <c r="BW28" i="27"/>
  <c r="BV28" i="27"/>
  <c r="AJ28" i="27"/>
  <c r="AH28" i="27"/>
  <c r="AF28" i="27"/>
  <c r="T28" i="27"/>
  <c r="AD28" i="27" s="1"/>
  <c r="P28" i="27"/>
  <c r="L28" i="27"/>
  <c r="F28" i="27"/>
  <c r="CN27" i="27"/>
  <c r="CM27" i="27"/>
  <c r="CL27" i="27"/>
  <c r="CK27" i="27"/>
  <c r="CJ27" i="27"/>
  <c r="CI27" i="27"/>
  <c r="CH27" i="27"/>
  <c r="CF27" i="27"/>
  <c r="CE27" i="27"/>
  <c r="CD27" i="27"/>
  <c r="CC27" i="27"/>
  <c r="CB27" i="27"/>
  <c r="CA27" i="27"/>
  <c r="BZ27" i="27"/>
  <c r="BY27" i="27"/>
  <c r="BX27" i="27"/>
  <c r="BW27" i="27"/>
  <c r="BV27" i="27"/>
  <c r="AJ27" i="27"/>
  <c r="AH27" i="27"/>
  <c r="AF27" i="27"/>
  <c r="T27" i="27"/>
  <c r="AD27" i="27" s="1"/>
  <c r="P27" i="27"/>
  <c r="L27" i="27"/>
  <c r="F27" i="27"/>
  <c r="CN26" i="27"/>
  <c r="CM26" i="27"/>
  <c r="CL26" i="27"/>
  <c r="CK26" i="27"/>
  <c r="CJ26" i="27"/>
  <c r="CI26" i="27"/>
  <c r="CH26" i="27"/>
  <c r="CF26" i="27"/>
  <c r="CE26" i="27"/>
  <c r="CD26" i="27"/>
  <c r="CC26" i="27"/>
  <c r="CB26" i="27"/>
  <c r="CA26" i="27"/>
  <c r="BZ26" i="27"/>
  <c r="BY26" i="27"/>
  <c r="BX26" i="27"/>
  <c r="BW26" i="27"/>
  <c r="BV26" i="27"/>
  <c r="AJ26" i="27"/>
  <c r="AH26" i="27"/>
  <c r="AF26" i="27"/>
  <c r="T26" i="27"/>
  <c r="AD26" i="27" s="1"/>
  <c r="P26" i="27"/>
  <c r="L26" i="27"/>
  <c r="F26" i="27"/>
  <c r="CN25" i="27"/>
  <c r="CM25" i="27"/>
  <c r="CL25" i="27"/>
  <c r="CK25" i="27"/>
  <c r="CJ25" i="27"/>
  <c r="CI25" i="27"/>
  <c r="CH25" i="27"/>
  <c r="CF25" i="27"/>
  <c r="CE25" i="27"/>
  <c r="CD25" i="27"/>
  <c r="CC25" i="27"/>
  <c r="CB25" i="27"/>
  <c r="CA25" i="27"/>
  <c r="BZ25" i="27"/>
  <c r="BY25" i="27"/>
  <c r="BX25" i="27"/>
  <c r="BW25" i="27"/>
  <c r="BV25" i="27"/>
  <c r="AJ25" i="27"/>
  <c r="AH25" i="27"/>
  <c r="AF25" i="27"/>
  <c r="T25" i="27"/>
  <c r="AD25" i="27" s="1"/>
  <c r="P25" i="27"/>
  <c r="L25" i="27"/>
  <c r="F25" i="27"/>
  <c r="CN24" i="27"/>
  <c r="CM24" i="27"/>
  <c r="CL24" i="27"/>
  <c r="CK24" i="27"/>
  <c r="CJ24" i="27"/>
  <c r="CI24" i="27"/>
  <c r="CH24" i="27"/>
  <c r="CF24" i="27"/>
  <c r="CE24" i="27"/>
  <c r="CD24" i="27"/>
  <c r="CC24" i="27"/>
  <c r="CB24" i="27"/>
  <c r="CA24" i="27"/>
  <c r="BZ24" i="27"/>
  <c r="BY24" i="27"/>
  <c r="BX24" i="27"/>
  <c r="BW24" i="27"/>
  <c r="BV24" i="27"/>
  <c r="AJ24" i="27"/>
  <c r="AH24" i="27"/>
  <c r="AF24" i="27"/>
  <c r="T24" i="27"/>
  <c r="AD24" i="27" s="1"/>
  <c r="P24" i="27"/>
  <c r="CN23" i="27"/>
  <c r="CM23" i="27"/>
  <c r="CL23" i="27"/>
  <c r="CK23" i="27"/>
  <c r="CJ23" i="27"/>
  <c r="CI23" i="27"/>
  <c r="CH23" i="27"/>
  <c r="CF23" i="27"/>
  <c r="CE23" i="27"/>
  <c r="CD23" i="27"/>
  <c r="CC23" i="27"/>
  <c r="CB23" i="27"/>
  <c r="CA23" i="27"/>
  <c r="BZ23" i="27"/>
  <c r="BY23" i="27"/>
  <c r="BX23" i="27"/>
  <c r="BW23" i="27"/>
  <c r="BV23" i="27"/>
  <c r="AJ23" i="27"/>
  <c r="AH23" i="27"/>
  <c r="AF23" i="27"/>
  <c r="T23" i="27"/>
  <c r="AD23" i="27" s="1"/>
  <c r="P23" i="27"/>
  <c r="CN22" i="27"/>
  <c r="CM22" i="27"/>
  <c r="CL22" i="27"/>
  <c r="CK22" i="27"/>
  <c r="CJ22" i="27"/>
  <c r="CI22" i="27"/>
  <c r="CH22" i="27"/>
  <c r="CF22" i="27"/>
  <c r="CE22" i="27"/>
  <c r="CD22" i="27"/>
  <c r="CC22" i="27"/>
  <c r="CB22" i="27"/>
  <c r="CA22" i="27"/>
  <c r="BZ22" i="27"/>
  <c r="BY22" i="27"/>
  <c r="BX22" i="27"/>
  <c r="BW22" i="27"/>
  <c r="BV22" i="27"/>
  <c r="AJ22" i="27"/>
  <c r="AH22" i="27"/>
  <c r="AF22" i="27"/>
  <c r="T22" i="27"/>
  <c r="AD22" i="27" s="1"/>
  <c r="P22" i="27"/>
  <c r="CN21" i="27"/>
  <c r="CM21" i="27"/>
  <c r="CL21" i="27"/>
  <c r="CK21" i="27"/>
  <c r="CJ21" i="27"/>
  <c r="CI21" i="27"/>
  <c r="CH21" i="27"/>
  <c r="CF21" i="27"/>
  <c r="CE21" i="27"/>
  <c r="CD21" i="27"/>
  <c r="CC21" i="27"/>
  <c r="CB21" i="27"/>
  <c r="CA21" i="27"/>
  <c r="BZ21" i="27"/>
  <c r="BY21" i="27"/>
  <c r="BX21" i="27"/>
  <c r="BW21" i="27"/>
  <c r="BV21" i="27"/>
  <c r="AJ21" i="27"/>
  <c r="AH21" i="27"/>
  <c r="AF21" i="27"/>
  <c r="T21" i="27"/>
  <c r="AD21" i="27" s="1"/>
  <c r="P21" i="27"/>
  <c r="CN20" i="27"/>
  <c r="CM20" i="27"/>
  <c r="CL20" i="27"/>
  <c r="CK20" i="27"/>
  <c r="CJ20" i="27"/>
  <c r="CI20" i="27"/>
  <c r="CH20" i="27"/>
  <c r="CF20" i="27"/>
  <c r="CE20" i="27"/>
  <c r="CD20" i="27"/>
  <c r="CC20" i="27"/>
  <c r="CB20" i="27"/>
  <c r="CA20" i="27"/>
  <c r="BZ20" i="27"/>
  <c r="BY20" i="27"/>
  <c r="BX20" i="27"/>
  <c r="BW20" i="27"/>
  <c r="BV20" i="27"/>
  <c r="AJ20" i="27"/>
  <c r="AH20" i="27"/>
  <c r="AF20" i="27"/>
  <c r="T20" i="27"/>
  <c r="AD20" i="27" s="1"/>
  <c r="P20" i="27"/>
  <c r="CN19" i="27"/>
  <c r="CM19" i="27"/>
  <c r="CL19" i="27"/>
  <c r="CK19" i="27"/>
  <c r="CJ19" i="27"/>
  <c r="CI19" i="27"/>
  <c r="CH19" i="27"/>
  <c r="CF19" i="27"/>
  <c r="CE19" i="27"/>
  <c r="CD19" i="27"/>
  <c r="CC19" i="27"/>
  <c r="CB19" i="27"/>
  <c r="CA19" i="27"/>
  <c r="BZ19" i="27"/>
  <c r="BY19" i="27"/>
  <c r="BX19" i="27"/>
  <c r="BW19" i="27"/>
  <c r="BV19" i="27"/>
  <c r="AJ19" i="27"/>
  <c r="AH19" i="27"/>
  <c r="AF19" i="27"/>
  <c r="T19" i="27"/>
  <c r="AD19" i="27" s="1"/>
  <c r="P19" i="27"/>
  <c r="CN18" i="27"/>
  <c r="CM18" i="27"/>
  <c r="CL18" i="27"/>
  <c r="CK18" i="27"/>
  <c r="CJ18" i="27"/>
  <c r="CI18" i="27"/>
  <c r="CH18" i="27"/>
  <c r="CF18" i="27"/>
  <c r="CE18" i="27"/>
  <c r="CD18" i="27"/>
  <c r="CC18" i="27"/>
  <c r="CB18" i="27"/>
  <c r="CA18" i="27"/>
  <c r="BZ18" i="27"/>
  <c r="BY18" i="27"/>
  <c r="BX18" i="27"/>
  <c r="BW18" i="27"/>
  <c r="BV18" i="27"/>
  <c r="AJ18" i="27"/>
  <c r="AH18" i="27"/>
  <c r="AF18" i="27"/>
  <c r="T18" i="27"/>
  <c r="AD18" i="27" s="1"/>
  <c r="P18" i="27"/>
  <c r="CN17" i="27"/>
  <c r="CM17" i="27"/>
  <c r="CL17" i="27"/>
  <c r="CK17" i="27"/>
  <c r="CJ17" i="27"/>
  <c r="CI17" i="27"/>
  <c r="CH17" i="27"/>
  <c r="CF17" i="27"/>
  <c r="CE17" i="27"/>
  <c r="CD17" i="27"/>
  <c r="CC17" i="27"/>
  <c r="CB17" i="27"/>
  <c r="CA17" i="27"/>
  <c r="BZ17" i="27"/>
  <c r="BY17" i="27"/>
  <c r="BX17" i="27"/>
  <c r="BW17" i="27"/>
  <c r="BV17" i="27"/>
  <c r="AJ17" i="27"/>
  <c r="AH17" i="27"/>
  <c r="AF17" i="27"/>
  <c r="T17" i="27"/>
  <c r="AD17" i="27" s="1"/>
  <c r="P17" i="27"/>
  <c r="CN16" i="27"/>
  <c r="CM16" i="27"/>
  <c r="CL16" i="27"/>
  <c r="CK16" i="27"/>
  <c r="CJ16" i="27"/>
  <c r="CI16" i="27"/>
  <c r="CH16" i="27"/>
  <c r="CF16" i="27"/>
  <c r="CE16" i="27"/>
  <c r="CD16" i="27"/>
  <c r="CC16" i="27"/>
  <c r="CB16" i="27"/>
  <c r="CA16" i="27"/>
  <c r="BZ16" i="27"/>
  <c r="BY16" i="27"/>
  <c r="BX16" i="27"/>
  <c r="BW16" i="27"/>
  <c r="BV16" i="27"/>
  <c r="AJ16" i="27"/>
  <c r="AH16" i="27"/>
  <c r="AF16" i="27"/>
  <c r="T16" i="27"/>
  <c r="AD16" i="27" s="1"/>
  <c r="P16" i="27"/>
  <c r="CN15" i="27"/>
  <c r="CM15" i="27"/>
  <c r="CL15" i="27"/>
  <c r="CK15" i="27"/>
  <c r="CJ15" i="27"/>
  <c r="CI15" i="27"/>
  <c r="CH15" i="27"/>
  <c r="CF15" i="27"/>
  <c r="CE15" i="27"/>
  <c r="CD15" i="27"/>
  <c r="CC15" i="27"/>
  <c r="CB15" i="27"/>
  <c r="CA15" i="27"/>
  <c r="BZ15" i="27"/>
  <c r="BY15" i="27"/>
  <c r="BX15" i="27"/>
  <c r="BW15" i="27"/>
  <c r="BV15" i="27"/>
  <c r="AJ15" i="27"/>
  <c r="AH15" i="27"/>
  <c r="AF15" i="27"/>
  <c r="T15" i="27"/>
  <c r="AD15" i="27" s="1"/>
  <c r="P15" i="27"/>
  <c r="CN14" i="27"/>
  <c r="CM14" i="27"/>
  <c r="CL14" i="27"/>
  <c r="CK14" i="27"/>
  <c r="CJ14" i="27"/>
  <c r="CI14" i="27"/>
  <c r="CH14" i="27"/>
  <c r="CF14" i="27"/>
  <c r="CE14" i="27"/>
  <c r="CD14" i="27"/>
  <c r="CC14" i="27"/>
  <c r="CB14" i="27"/>
  <c r="CA14" i="27"/>
  <c r="BZ14" i="27"/>
  <c r="BY14" i="27"/>
  <c r="BX14" i="27"/>
  <c r="BW14" i="27"/>
  <c r="BV14" i="27"/>
  <c r="AJ14" i="27"/>
  <c r="AH14" i="27"/>
  <c r="AF14" i="27"/>
  <c r="T14" i="27"/>
  <c r="AD14" i="27" s="1"/>
  <c r="P14" i="27"/>
  <c r="CN13" i="27"/>
  <c r="CM13" i="27"/>
  <c r="CL13" i="27"/>
  <c r="CK13" i="27"/>
  <c r="CJ13" i="27"/>
  <c r="CI13" i="27"/>
  <c r="CH13" i="27"/>
  <c r="CF13" i="27"/>
  <c r="CF11" i="27" s="1"/>
  <c r="CE13" i="27"/>
  <c r="CD13" i="27"/>
  <c r="CC13" i="27"/>
  <c r="CB13" i="27"/>
  <c r="CA13" i="27"/>
  <c r="BZ13" i="27"/>
  <c r="BY13" i="27"/>
  <c r="BX13" i="27"/>
  <c r="BW13" i="27"/>
  <c r="BV13" i="27"/>
  <c r="AJ13" i="27"/>
  <c r="AH13" i="27"/>
  <c r="AF13" i="27"/>
  <c r="T13" i="27"/>
  <c r="AD13" i="27" s="1"/>
  <c r="P13" i="27"/>
  <c r="F13" i="27"/>
  <c r="F14" i="27" s="1"/>
  <c r="CN12" i="27"/>
  <c r="CM12" i="27"/>
  <c r="CL12" i="27"/>
  <c r="CL11" i="27" s="1"/>
  <c r="CK12" i="27"/>
  <c r="CJ12" i="27"/>
  <c r="CI12" i="27"/>
  <c r="CH12" i="27"/>
  <c r="CH11" i="27" s="1"/>
  <c r="CE12" i="27"/>
  <c r="CD12" i="27"/>
  <c r="CC12" i="27"/>
  <c r="CB12" i="27"/>
  <c r="CB11" i="27" s="1"/>
  <c r="CA12" i="27"/>
  <c r="BZ12" i="27"/>
  <c r="BY12" i="27"/>
  <c r="BX12" i="27"/>
  <c r="BX11" i="27" s="1"/>
  <c r="BW12" i="27"/>
  <c r="AJ12" i="27"/>
  <c r="AH12" i="27"/>
  <c r="AF12" i="27"/>
  <c r="T12" i="27"/>
  <c r="P12" i="27"/>
  <c r="A12" i="27"/>
  <c r="BT11" i="27"/>
  <c r="BS11" i="27"/>
  <c r="BR11" i="27"/>
  <c r="BQ11" i="27"/>
  <c r="BP11" i="27"/>
  <c r="BO11" i="27"/>
  <c r="BN11" i="27"/>
  <c r="BM11" i="27"/>
  <c r="BH11" i="27"/>
  <c r="BE11" i="27"/>
  <c r="Z11" i="27"/>
  <c r="Y11" i="27"/>
  <c r="X11" i="27"/>
  <c r="W11" i="27"/>
  <c r="V11" i="27"/>
  <c r="U11" i="27"/>
  <c r="BZ11" i="27" l="1"/>
  <c r="CD11" i="27"/>
  <c r="CJ11" i="27"/>
  <c r="CN11" i="27"/>
  <c r="BW11" i="27"/>
  <c r="CA11" i="27"/>
  <c r="CE11" i="27"/>
  <c r="CK11" i="27"/>
  <c r="AB13" i="27"/>
  <c r="AA13" i="27" s="1"/>
  <c r="BY11" i="27"/>
  <c r="CC11" i="27"/>
  <c r="CI11" i="27"/>
  <c r="CM11" i="27"/>
  <c r="BV11" i="27"/>
  <c r="AB26" i="27"/>
  <c r="AA26" i="27" s="1"/>
  <c r="CO14" i="27"/>
  <c r="CO23" i="27"/>
  <c r="CO24" i="27"/>
  <c r="AB25" i="27"/>
  <c r="AA25" i="27" s="1"/>
  <c r="T11" i="27"/>
  <c r="AB21" i="27"/>
  <c r="AA21" i="27" s="1"/>
  <c r="AD12" i="27"/>
  <c r="AB20" i="27"/>
  <c r="AA20" i="27" s="1"/>
  <c r="CO28" i="27"/>
  <c r="CO17" i="27"/>
  <c r="CO12" i="27"/>
  <c r="CO16" i="27"/>
  <c r="CO21" i="27"/>
  <c r="CO13" i="27"/>
  <c r="CO19" i="27"/>
  <c r="CO20" i="27"/>
  <c r="CO25" i="27"/>
  <c r="CO26" i="27"/>
  <c r="CO27" i="27"/>
  <c r="CO15" i="27"/>
  <c r="CO18" i="27"/>
  <c r="CO22" i="27"/>
  <c r="AJ11" i="27"/>
  <c r="AK11" i="27" s="1"/>
  <c r="F15" i="27"/>
  <c r="F16" i="27" s="1"/>
  <c r="F17" i="27" s="1"/>
  <c r="F18" i="27" s="1"/>
  <c r="F19" i="27" s="1"/>
  <c r="F20" i="27" s="1"/>
  <c r="F21" i="27" s="1"/>
  <c r="F22" i="27" s="1"/>
  <c r="F23" i="27" s="1"/>
  <c r="F24" i="27" s="1"/>
  <c r="AB24" i="27"/>
  <c r="AA24" i="27" s="1"/>
  <c r="AB17" i="27"/>
  <c r="AA17" i="27" s="1"/>
  <c r="AB16" i="27"/>
  <c r="AA16" i="27" s="1"/>
  <c r="AB22" i="27"/>
  <c r="AA22" i="27" s="1"/>
  <c r="AB14" i="27"/>
  <c r="AA14" i="27" s="1"/>
  <c r="AB12" i="27"/>
  <c r="AA12" i="27" s="1"/>
  <c r="AB18" i="27"/>
  <c r="AA18" i="27" s="1"/>
  <c r="AB15" i="27"/>
  <c r="AA15" i="27" s="1"/>
  <c r="AB19" i="27"/>
  <c r="AA19" i="27" s="1"/>
  <c r="AB23" i="27"/>
  <c r="AA23" i="27" s="1"/>
  <c r="AB27" i="27"/>
  <c r="AA27" i="27" s="1"/>
  <c r="G11" i="27" l="1"/>
  <c r="CO11" i="27"/>
  <c r="AB11" i="27"/>
  <c r="AA11" i="27"/>
  <c r="CP11" i="27" l="1"/>
  <c r="CM13" i="15" l="1"/>
  <c r="CM14" i="15"/>
  <c r="CM15" i="15"/>
  <c r="CM16" i="15"/>
  <c r="CM17" i="15"/>
  <c r="CM18" i="15"/>
  <c r="CM19" i="15"/>
  <c r="CM20" i="15"/>
  <c r="CM21" i="15"/>
  <c r="CM22" i="15"/>
  <c r="CM23" i="15"/>
  <c r="CM24" i="15"/>
  <c r="CM25" i="15"/>
  <c r="CM26" i="15"/>
  <c r="CM27" i="15"/>
  <c r="CM28" i="15"/>
  <c r="CM12" i="15"/>
  <c r="CF13" i="15"/>
  <c r="CF14" i="15"/>
  <c r="CF15" i="15"/>
  <c r="CF16" i="15"/>
  <c r="CF17" i="15"/>
  <c r="CF18" i="15"/>
  <c r="CF19" i="15"/>
  <c r="CF20" i="15"/>
  <c r="CF21" i="15"/>
  <c r="CF22" i="15"/>
  <c r="CF23" i="15"/>
  <c r="CF24" i="15"/>
  <c r="CF25" i="15"/>
  <c r="CF26" i="15"/>
  <c r="CF27" i="15"/>
  <c r="CF28" i="15"/>
  <c r="CF12" i="15"/>
  <c r="CF11" i="15" s="1"/>
  <c r="BV13" i="15"/>
  <c r="BW13" i="15"/>
  <c r="BX13" i="15"/>
  <c r="BY13" i="15"/>
  <c r="BZ13" i="15"/>
  <c r="CA13" i="15"/>
  <c r="CB13" i="15"/>
  <c r="CC13" i="15"/>
  <c r="CD13" i="15"/>
  <c r="CE13" i="15"/>
  <c r="CH13" i="15"/>
  <c r="CI13" i="15"/>
  <c r="CJ13" i="15"/>
  <c r="CK13" i="15"/>
  <c r="CL13" i="15"/>
  <c r="CN13" i="15"/>
  <c r="BV14" i="15"/>
  <c r="BW14" i="15"/>
  <c r="BX14" i="15"/>
  <c r="BY14" i="15"/>
  <c r="BZ14" i="15"/>
  <c r="CA14" i="15"/>
  <c r="CB14" i="15"/>
  <c r="CC14" i="15"/>
  <c r="CD14" i="15"/>
  <c r="CE14" i="15"/>
  <c r="CH14" i="15"/>
  <c r="CI14" i="15"/>
  <c r="CJ14" i="15"/>
  <c r="CK14" i="15"/>
  <c r="CL14" i="15"/>
  <c r="CN14" i="15"/>
  <c r="BV15" i="15"/>
  <c r="BW15" i="15"/>
  <c r="BX15" i="15"/>
  <c r="BY15" i="15"/>
  <c r="BZ15" i="15"/>
  <c r="CA15" i="15"/>
  <c r="CB15" i="15"/>
  <c r="CC15" i="15"/>
  <c r="CD15" i="15"/>
  <c r="CE15" i="15"/>
  <c r="CH15" i="15"/>
  <c r="CI15" i="15"/>
  <c r="CJ15" i="15"/>
  <c r="CK15" i="15"/>
  <c r="CL15" i="15"/>
  <c r="CN15" i="15"/>
  <c r="BV16" i="15"/>
  <c r="BW16" i="15"/>
  <c r="BX16" i="15"/>
  <c r="BY16" i="15"/>
  <c r="BZ16" i="15"/>
  <c r="CA16" i="15"/>
  <c r="CB16" i="15"/>
  <c r="CC16" i="15"/>
  <c r="CD16" i="15"/>
  <c r="CE16" i="15"/>
  <c r="CH16" i="15"/>
  <c r="CI16" i="15"/>
  <c r="CJ16" i="15"/>
  <c r="CK16" i="15"/>
  <c r="CL16" i="15"/>
  <c r="CN16" i="15"/>
  <c r="BV17" i="15"/>
  <c r="BW17" i="15"/>
  <c r="BX17" i="15"/>
  <c r="BY17" i="15"/>
  <c r="BZ17" i="15"/>
  <c r="CA17" i="15"/>
  <c r="CB17" i="15"/>
  <c r="CC17" i="15"/>
  <c r="CD17" i="15"/>
  <c r="CE17" i="15"/>
  <c r="CH17" i="15"/>
  <c r="CI17" i="15"/>
  <c r="CJ17" i="15"/>
  <c r="CK17" i="15"/>
  <c r="CL17" i="15"/>
  <c r="CN17" i="15"/>
  <c r="BV18" i="15"/>
  <c r="BW18" i="15"/>
  <c r="BX18" i="15"/>
  <c r="BY18" i="15"/>
  <c r="BZ18" i="15"/>
  <c r="CA18" i="15"/>
  <c r="CB18" i="15"/>
  <c r="CC18" i="15"/>
  <c r="CD18" i="15"/>
  <c r="CE18" i="15"/>
  <c r="CH18" i="15"/>
  <c r="CI18" i="15"/>
  <c r="CJ18" i="15"/>
  <c r="CK18" i="15"/>
  <c r="CL18" i="15"/>
  <c r="CN18" i="15"/>
  <c r="BV19" i="15"/>
  <c r="BW19" i="15"/>
  <c r="BX19" i="15"/>
  <c r="BY19" i="15"/>
  <c r="BZ19" i="15"/>
  <c r="CA19" i="15"/>
  <c r="CB19" i="15"/>
  <c r="CC19" i="15"/>
  <c r="CD19" i="15"/>
  <c r="CE19" i="15"/>
  <c r="CH19" i="15"/>
  <c r="CI19" i="15"/>
  <c r="CJ19" i="15"/>
  <c r="CK19" i="15"/>
  <c r="CL19" i="15"/>
  <c r="CN19" i="15"/>
  <c r="BV20" i="15"/>
  <c r="BW20" i="15"/>
  <c r="BX20" i="15"/>
  <c r="BY20" i="15"/>
  <c r="BZ20" i="15"/>
  <c r="CA20" i="15"/>
  <c r="CB20" i="15"/>
  <c r="CC20" i="15"/>
  <c r="CD20" i="15"/>
  <c r="CE20" i="15"/>
  <c r="CH20" i="15"/>
  <c r="CI20" i="15"/>
  <c r="CJ20" i="15"/>
  <c r="CK20" i="15"/>
  <c r="CL20" i="15"/>
  <c r="CN20" i="15"/>
  <c r="BV21" i="15"/>
  <c r="BW21" i="15"/>
  <c r="BX21" i="15"/>
  <c r="BY21" i="15"/>
  <c r="BZ21" i="15"/>
  <c r="CA21" i="15"/>
  <c r="CB21" i="15"/>
  <c r="CC21" i="15"/>
  <c r="CD21" i="15"/>
  <c r="CE21" i="15"/>
  <c r="CH21" i="15"/>
  <c r="CI21" i="15"/>
  <c r="CJ21" i="15"/>
  <c r="CK21" i="15"/>
  <c r="CL21" i="15"/>
  <c r="CN21" i="15"/>
  <c r="BV22" i="15"/>
  <c r="BW22" i="15"/>
  <c r="BX22" i="15"/>
  <c r="BY22" i="15"/>
  <c r="BZ22" i="15"/>
  <c r="CA22" i="15"/>
  <c r="CB22" i="15"/>
  <c r="CC22" i="15"/>
  <c r="CD22" i="15"/>
  <c r="CE22" i="15"/>
  <c r="CH22" i="15"/>
  <c r="CI22" i="15"/>
  <c r="CJ22" i="15"/>
  <c r="CK22" i="15"/>
  <c r="CL22" i="15"/>
  <c r="CN22" i="15"/>
  <c r="BV23" i="15"/>
  <c r="BW23" i="15"/>
  <c r="BX23" i="15"/>
  <c r="BY23" i="15"/>
  <c r="BZ23" i="15"/>
  <c r="CA23" i="15"/>
  <c r="CB23" i="15"/>
  <c r="CC23" i="15"/>
  <c r="CD23" i="15"/>
  <c r="CE23" i="15"/>
  <c r="CH23" i="15"/>
  <c r="CI23" i="15"/>
  <c r="CJ23" i="15"/>
  <c r="CK23" i="15"/>
  <c r="CL23" i="15"/>
  <c r="CN23" i="15"/>
  <c r="BV24" i="15"/>
  <c r="BW24" i="15"/>
  <c r="BX24" i="15"/>
  <c r="BY24" i="15"/>
  <c r="BZ24" i="15"/>
  <c r="CA24" i="15"/>
  <c r="CB24" i="15"/>
  <c r="CC24" i="15"/>
  <c r="CD24" i="15"/>
  <c r="CE24" i="15"/>
  <c r="CH24" i="15"/>
  <c r="CI24" i="15"/>
  <c r="CJ24" i="15"/>
  <c r="CK24" i="15"/>
  <c r="CL24" i="15"/>
  <c r="CN24" i="15"/>
  <c r="BV25" i="15"/>
  <c r="BW25" i="15"/>
  <c r="BX25" i="15"/>
  <c r="BY25" i="15"/>
  <c r="BZ25" i="15"/>
  <c r="CA25" i="15"/>
  <c r="CB25" i="15"/>
  <c r="CC25" i="15"/>
  <c r="CD25" i="15"/>
  <c r="CE25" i="15"/>
  <c r="CH25" i="15"/>
  <c r="CI25" i="15"/>
  <c r="CJ25" i="15"/>
  <c r="CK25" i="15"/>
  <c r="CL25" i="15"/>
  <c r="CN25" i="15"/>
  <c r="BV26" i="15"/>
  <c r="BW26" i="15"/>
  <c r="BX26" i="15"/>
  <c r="BY26" i="15"/>
  <c r="BZ26" i="15"/>
  <c r="CA26" i="15"/>
  <c r="CB26" i="15"/>
  <c r="CC26" i="15"/>
  <c r="CD26" i="15"/>
  <c r="CE26" i="15"/>
  <c r="CH26" i="15"/>
  <c r="CI26" i="15"/>
  <c r="CJ26" i="15"/>
  <c r="CK26" i="15"/>
  <c r="CL26" i="15"/>
  <c r="CN26" i="15"/>
  <c r="BV27" i="15"/>
  <c r="BW27" i="15"/>
  <c r="BX27" i="15"/>
  <c r="BY27" i="15"/>
  <c r="BZ27" i="15"/>
  <c r="CA27" i="15"/>
  <c r="CB27" i="15"/>
  <c r="CC27" i="15"/>
  <c r="CD27" i="15"/>
  <c r="CE27" i="15"/>
  <c r="CH27" i="15"/>
  <c r="CI27" i="15"/>
  <c r="CJ27" i="15"/>
  <c r="CK27" i="15"/>
  <c r="CL27" i="15"/>
  <c r="CN27" i="15"/>
  <c r="BV28" i="15"/>
  <c r="BW28" i="15"/>
  <c r="BX28" i="15"/>
  <c r="BY28" i="15"/>
  <c r="BZ28" i="15"/>
  <c r="CA28" i="15"/>
  <c r="CB28" i="15"/>
  <c r="CC28" i="15"/>
  <c r="CD28" i="15"/>
  <c r="CE28" i="15"/>
  <c r="CH28" i="15"/>
  <c r="CI28" i="15"/>
  <c r="CJ28" i="15"/>
  <c r="CK28" i="15"/>
  <c r="CL28" i="15"/>
  <c r="CN28" i="15"/>
  <c r="CO13" i="15" l="1"/>
  <c r="CM11" i="15"/>
  <c r="CO25" i="15"/>
  <c r="CO21" i="15"/>
  <c r="CO24" i="15"/>
  <c r="CO20" i="15"/>
  <c r="CO16" i="15"/>
  <c r="CO23" i="15"/>
  <c r="CO26" i="15"/>
  <c r="CO22" i="15"/>
  <c r="CO18" i="15"/>
  <c r="CO14" i="15"/>
  <c r="CO17" i="15"/>
  <c r="CO28" i="15"/>
  <c r="CO27" i="15"/>
  <c r="CO19" i="15"/>
  <c r="CO15" i="15"/>
  <c r="CN12" i="15"/>
  <c r="CN11" i="15" s="1"/>
  <c r="CL12" i="15"/>
  <c r="CL11" i="15" s="1"/>
  <c r="CK12" i="15"/>
  <c r="CK11" i="15" s="1"/>
  <c r="CJ12" i="15"/>
  <c r="CJ11" i="15" s="1"/>
  <c r="CI12" i="15"/>
  <c r="CI11" i="15" s="1"/>
  <c r="CH12" i="15"/>
  <c r="CH11" i="15" s="1"/>
  <c r="CE12" i="15"/>
  <c r="CE11" i="15" s="1"/>
  <c r="CD12" i="15"/>
  <c r="CD11" i="15" s="1"/>
  <c r="CC12" i="15"/>
  <c r="CC11" i="15" s="1"/>
  <c r="CB12" i="15"/>
  <c r="CB11" i="15" s="1"/>
  <c r="CA12" i="15"/>
  <c r="CA11" i="15" s="1"/>
  <c r="BZ12" i="15"/>
  <c r="BZ11" i="15" s="1"/>
  <c r="BY12" i="15"/>
  <c r="BY11" i="15" s="1"/>
  <c r="BX12" i="15"/>
  <c r="BX11" i="15" s="1"/>
  <c r="BW12" i="15"/>
  <c r="BW11" i="15" s="1"/>
  <c r="BV12" i="15"/>
  <c r="BV11" i="15" s="1"/>
  <c r="CO11" i="15" l="1"/>
  <c r="CO12" i="15"/>
  <c r="A12" i="15" l="1"/>
  <c r="P12" i="15"/>
  <c r="AH28" i="15" l="1"/>
  <c r="AF28" i="15"/>
  <c r="P28" i="15"/>
  <c r="L28" i="15"/>
  <c r="AH27" i="15"/>
  <c r="AF27" i="15"/>
  <c r="P27" i="15"/>
  <c r="L27" i="15"/>
  <c r="AH26" i="15"/>
  <c r="AF26" i="15"/>
  <c r="P26" i="15"/>
  <c r="L26" i="15"/>
  <c r="AH25" i="15"/>
  <c r="AF25" i="15"/>
  <c r="P25" i="15"/>
  <c r="L25" i="15"/>
  <c r="AH24" i="15"/>
  <c r="AF24" i="15"/>
  <c r="P24" i="15"/>
  <c r="L24" i="15"/>
  <c r="AH23" i="15"/>
  <c r="AF23" i="15"/>
  <c r="P23" i="15"/>
  <c r="L23" i="15"/>
  <c r="AH22" i="15"/>
  <c r="AF22" i="15"/>
  <c r="P22" i="15"/>
  <c r="L22" i="15"/>
  <c r="AH21" i="15"/>
  <c r="AF21" i="15"/>
  <c r="P21" i="15"/>
  <c r="L21" i="15"/>
  <c r="AH20" i="15"/>
  <c r="AF20" i="15"/>
  <c r="P20" i="15"/>
  <c r="L20" i="15"/>
  <c r="AH19" i="15"/>
  <c r="AF19" i="15"/>
  <c r="P19" i="15"/>
  <c r="L19" i="15"/>
  <c r="AH18" i="15"/>
  <c r="AF18" i="15"/>
  <c r="P18" i="15"/>
  <c r="L18" i="15"/>
  <c r="AH17" i="15"/>
  <c r="AF17" i="15"/>
  <c r="P17" i="15"/>
  <c r="L17" i="15"/>
  <c r="AH16" i="15"/>
  <c r="AF16" i="15"/>
  <c r="P16" i="15"/>
  <c r="L16" i="15"/>
  <c r="AH15" i="15"/>
  <c r="AF15" i="15"/>
  <c r="P15" i="15"/>
  <c r="L15" i="15"/>
  <c r="AH14" i="15"/>
  <c r="AF14" i="15"/>
  <c r="P14" i="15"/>
  <c r="L14" i="15"/>
  <c r="AH13" i="15"/>
  <c r="AF13" i="15"/>
  <c r="P13" i="15"/>
  <c r="L13" i="15"/>
  <c r="AH12" i="15"/>
  <c r="AF12" i="15"/>
  <c r="L12" i="15"/>
  <c r="AJ28" i="15" l="1"/>
  <c r="T28" i="15"/>
  <c r="AD28" i="15" s="1"/>
  <c r="F28" i="15"/>
  <c r="A28" i="15"/>
  <c r="AB28" i="15" s="1"/>
  <c r="AA28" i="15" s="1"/>
  <c r="AJ27" i="15"/>
  <c r="T27" i="15"/>
  <c r="AD27" i="15" s="1"/>
  <c r="F27" i="15"/>
  <c r="A27" i="15"/>
  <c r="AJ26" i="15"/>
  <c r="T26" i="15"/>
  <c r="AD26" i="15" s="1"/>
  <c r="F26" i="15"/>
  <c r="A26" i="15"/>
  <c r="AJ25" i="15"/>
  <c r="T25" i="15"/>
  <c r="AD25" i="15" s="1"/>
  <c r="F25" i="15"/>
  <c r="A25" i="15"/>
  <c r="AB25" i="15" s="1"/>
  <c r="AA25" i="15" s="1"/>
  <c r="AJ24" i="15"/>
  <c r="T24" i="15"/>
  <c r="AD24" i="15" s="1"/>
  <c r="F24" i="15"/>
  <c r="A24" i="15"/>
  <c r="AJ23" i="15"/>
  <c r="T23" i="15"/>
  <c r="AD23" i="15" s="1"/>
  <c r="F23" i="15"/>
  <c r="A23" i="15"/>
  <c r="AB23" i="15" s="1"/>
  <c r="AA23" i="15" s="1"/>
  <c r="AJ22" i="15"/>
  <c r="T22" i="15"/>
  <c r="AD22" i="15" s="1"/>
  <c r="F22" i="15"/>
  <c r="A22" i="15"/>
  <c r="AB22" i="15" s="1"/>
  <c r="AA22" i="15" s="1"/>
  <c r="AJ21" i="15"/>
  <c r="T21" i="15"/>
  <c r="AD21" i="15" s="1"/>
  <c r="F21" i="15"/>
  <c r="A21" i="15"/>
  <c r="AB21" i="15" s="1"/>
  <c r="AA21" i="15" s="1"/>
  <c r="AJ20" i="15"/>
  <c r="T20" i="15"/>
  <c r="AD20" i="15" s="1"/>
  <c r="F20" i="15"/>
  <c r="A20" i="15"/>
  <c r="AJ19" i="15"/>
  <c r="T19" i="15"/>
  <c r="AD19" i="15" s="1"/>
  <c r="F19" i="15"/>
  <c r="A19" i="15"/>
  <c r="AJ18" i="15"/>
  <c r="T18" i="15"/>
  <c r="AD18" i="15" s="1"/>
  <c r="F18" i="15"/>
  <c r="A18" i="15"/>
  <c r="AJ17" i="15"/>
  <c r="T17" i="15"/>
  <c r="AD17" i="15" s="1"/>
  <c r="F17" i="15"/>
  <c r="A17" i="15"/>
  <c r="AB17" i="15" s="1"/>
  <c r="AA17" i="15" s="1"/>
  <c r="AJ16" i="15"/>
  <c r="T16" i="15"/>
  <c r="AD16" i="15" s="1"/>
  <c r="F16" i="15"/>
  <c r="A16" i="15"/>
  <c r="AJ15" i="15"/>
  <c r="T15" i="15"/>
  <c r="AD15" i="15" s="1"/>
  <c r="A15" i="15"/>
  <c r="AJ14" i="15"/>
  <c r="T14" i="15"/>
  <c r="AD14" i="15" s="1"/>
  <c r="A14" i="15"/>
  <c r="AJ13" i="15"/>
  <c r="T13" i="15"/>
  <c r="AD13" i="15" s="1"/>
  <c r="F13" i="15"/>
  <c r="A13" i="15"/>
  <c r="AJ12" i="15"/>
  <c r="T12" i="15"/>
  <c r="AD12" i="15" l="1"/>
  <c r="T11" i="15"/>
  <c r="AJ11" i="15"/>
  <c r="AK11" i="15" s="1"/>
  <c r="F14" i="15"/>
  <c r="F15" i="15" s="1"/>
  <c r="AB19" i="15"/>
  <c r="AA19" i="15" s="1"/>
  <c r="AB15" i="15"/>
  <c r="AA15" i="15" s="1"/>
  <c r="AB14" i="15"/>
  <c r="AA14" i="15" s="1"/>
  <c r="AB13" i="15"/>
  <c r="AA13" i="15" s="1"/>
  <c r="AB12" i="15"/>
  <c r="AB26" i="15"/>
  <c r="AA26" i="15" s="1"/>
  <c r="AB18" i="15"/>
  <c r="AA18" i="15" s="1"/>
  <c r="AB24" i="15"/>
  <c r="AA24" i="15" s="1"/>
  <c r="AB20" i="15"/>
  <c r="AA20" i="15" s="1"/>
  <c r="AB16" i="15"/>
  <c r="AA16" i="15" s="1"/>
  <c r="AB27" i="15"/>
  <c r="AA27" i="15" s="1"/>
  <c r="G11" i="15" l="1"/>
  <c r="CP11" i="15" s="1"/>
  <c r="AA12" i="15"/>
  <c r="AA11" i="15" s="1"/>
  <c r="AB11" i="15"/>
</calcChain>
</file>

<file path=xl/sharedStrings.xml><?xml version="1.0" encoding="utf-8"?>
<sst xmlns="http://schemas.openxmlformats.org/spreadsheetml/2006/main" count="481" uniqueCount="254">
  <si>
    <t>都道府県名</t>
    <rPh sb="0" eb="4">
      <t>トドウフケン</t>
    </rPh>
    <rPh sb="4" eb="5">
      <t>メイ</t>
    </rPh>
    <phoneticPr fontId="3"/>
  </si>
  <si>
    <t>市町村名</t>
    <rPh sb="0" eb="3">
      <t>シチョウソン</t>
    </rPh>
    <rPh sb="3" eb="4">
      <t>メイ</t>
    </rPh>
    <phoneticPr fontId="3"/>
  </si>
  <si>
    <t>その他</t>
    <rPh sb="2" eb="3">
      <t>タ</t>
    </rPh>
    <phoneticPr fontId="3"/>
  </si>
  <si>
    <t>備考</t>
    <rPh sb="0" eb="2">
      <t>ビコウ</t>
    </rPh>
    <phoneticPr fontId="3"/>
  </si>
  <si>
    <t>区分</t>
    <rPh sb="0" eb="2">
      <t>クブン</t>
    </rPh>
    <phoneticPr fontId="3"/>
  </si>
  <si>
    <t>②</t>
    <phoneticPr fontId="3"/>
  </si>
  <si>
    <t>⑤</t>
    <phoneticPr fontId="3"/>
  </si>
  <si>
    <t>地区名</t>
    <rPh sb="0" eb="3">
      <t>チクメイ</t>
    </rPh>
    <phoneticPr fontId="3"/>
  </si>
  <si>
    <t>助成対象者名
(合計は経営体数)</t>
    <rPh sb="0" eb="2">
      <t>ジョセイ</t>
    </rPh>
    <rPh sb="2" eb="5">
      <t>タイショウシャ</t>
    </rPh>
    <rPh sb="5" eb="6">
      <t>メイ</t>
    </rPh>
    <rPh sb="8" eb="10">
      <t>ゴウケイ</t>
    </rPh>
    <rPh sb="11" eb="13">
      <t>ケイエイ</t>
    </rPh>
    <rPh sb="13" eb="15">
      <t>タイスウ</t>
    </rPh>
    <phoneticPr fontId="3"/>
  </si>
  <si>
    <t>機械･施設名称及び能力･規模等</t>
    <rPh sb="0" eb="2">
      <t>キカイ</t>
    </rPh>
    <rPh sb="3" eb="5">
      <t>シセツ</t>
    </rPh>
    <rPh sb="5" eb="7">
      <t>メイショウ</t>
    </rPh>
    <rPh sb="7" eb="8">
      <t>オヨ</t>
    </rPh>
    <rPh sb="9" eb="11">
      <t>ノウリョク</t>
    </rPh>
    <rPh sb="12" eb="14">
      <t>キボ</t>
    </rPh>
    <rPh sb="14" eb="15">
      <t>トウ</t>
    </rPh>
    <phoneticPr fontId="3"/>
  </si>
  <si>
    <t>機関保証活用状況</t>
    <phoneticPr fontId="3"/>
  </si>
  <si>
    <t>事業費
　　　　（円）</t>
    <rPh sb="0" eb="3">
      <t>ジギョウヒ</t>
    </rPh>
    <rPh sb="9" eb="10">
      <t>エン</t>
    </rPh>
    <phoneticPr fontId="3"/>
  </si>
  <si>
    <t>融資額
　　　　　　（円）</t>
    <rPh sb="0" eb="3">
      <t>ユウシガク</t>
    </rPh>
    <rPh sb="11" eb="12">
      <t>エン</t>
    </rPh>
    <phoneticPr fontId="3"/>
  </si>
  <si>
    <t>自己資金
（円）</t>
    <rPh sb="0" eb="2">
      <t>ジコ</t>
    </rPh>
    <rPh sb="2" eb="4">
      <t>シキン</t>
    </rPh>
    <rPh sb="7" eb="8">
      <t>エン</t>
    </rPh>
    <phoneticPr fontId="3"/>
  </si>
  <si>
    <t>その他
　　　　（円）</t>
    <rPh sb="2" eb="3">
      <t>タ</t>
    </rPh>
    <rPh sb="9" eb="10">
      <t>エン</t>
    </rPh>
    <phoneticPr fontId="3"/>
  </si>
  <si>
    <t>追加的信用供与事業費</t>
    <rPh sb="0" eb="3">
      <t>ツイカテキ</t>
    </rPh>
    <rPh sb="3" eb="5">
      <t>シンヨウ</t>
    </rPh>
    <rPh sb="5" eb="7">
      <t>キョウヨ</t>
    </rPh>
    <rPh sb="7" eb="10">
      <t>ジギョウヒ</t>
    </rPh>
    <phoneticPr fontId="3"/>
  </si>
  <si>
    <t>整理番号</t>
    <rPh sb="0" eb="2">
      <t>セイリ</t>
    </rPh>
    <rPh sb="2" eb="4">
      <t>バンゴウ</t>
    </rPh>
    <phoneticPr fontId="4"/>
  </si>
  <si>
    <t>（確認用）</t>
    <rPh sb="1" eb="3">
      <t>カクニン</t>
    </rPh>
    <rPh sb="3" eb="4">
      <t>ヨウ</t>
    </rPh>
    <phoneticPr fontId="3"/>
  </si>
  <si>
    <t>整理番号</t>
    <rPh sb="0" eb="2">
      <t>セイリ</t>
    </rPh>
    <rPh sb="2" eb="4">
      <t>バンゴウ</t>
    </rPh>
    <phoneticPr fontId="3"/>
  </si>
  <si>
    <t>追加的信用供与事業活用の有無　　　　</t>
    <rPh sb="0" eb="3">
      <t>ツイカテキ</t>
    </rPh>
    <rPh sb="3" eb="5">
      <t>シンヨウ</t>
    </rPh>
    <rPh sb="5" eb="7">
      <t>キョウヨ</t>
    </rPh>
    <rPh sb="7" eb="9">
      <t>ジギョウ</t>
    </rPh>
    <rPh sb="9" eb="11">
      <t>カツヨウ</t>
    </rPh>
    <rPh sb="12" eb="14">
      <t>ウム</t>
    </rPh>
    <phoneticPr fontId="3"/>
  </si>
  <si>
    <t>保証希望
融資額(円)</t>
    <rPh sb="0" eb="2">
      <t>ホショウ</t>
    </rPh>
    <rPh sb="2" eb="4">
      <t>キボウ</t>
    </rPh>
    <rPh sb="5" eb="8">
      <t>ユウシガク</t>
    </rPh>
    <rPh sb="9" eb="10">
      <t>エン</t>
    </rPh>
    <phoneticPr fontId="3"/>
  </si>
  <si>
    <t>(千円)</t>
    <rPh sb="1" eb="3">
      <t>センエン</t>
    </rPh>
    <phoneticPr fontId="3"/>
  </si>
  <si>
    <t>２　整理番号欄のある項目は「融資主体型補助事業整理番号表」を参照の上、該当する番号を記入する。</t>
    <rPh sb="2" eb="4">
      <t>セイリ</t>
    </rPh>
    <rPh sb="4" eb="6">
      <t>バンゴウ</t>
    </rPh>
    <rPh sb="6" eb="7">
      <t>ラン</t>
    </rPh>
    <rPh sb="10" eb="12">
      <t>コウモク</t>
    </rPh>
    <rPh sb="30" eb="32">
      <t>サンショウ</t>
    </rPh>
    <rPh sb="33" eb="34">
      <t>ウエ</t>
    </rPh>
    <rPh sb="35" eb="37">
      <t>ガイトウ</t>
    </rPh>
    <rPh sb="39" eb="41">
      <t>バンゴウ</t>
    </rPh>
    <rPh sb="42" eb="44">
      <t>キニュウ</t>
    </rPh>
    <phoneticPr fontId="3"/>
  </si>
  <si>
    <t>○融資主体型補助事業整理番号表</t>
    <rPh sb="8" eb="10">
      <t>ジギョウ</t>
    </rPh>
    <rPh sb="10" eb="12">
      <t>セイリ</t>
    </rPh>
    <rPh sb="12" eb="14">
      <t>バンゴウ</t>
    </rPh>
    <rPh sb="14" eb="15">
      <t>ヒョウ</t>
    </rPh>
    <phoneticPr fontId="3"/>
  </si>
  <si>
    <t>番号</t>
    <rPh sb="0" eb="2">
      <t>バンゴウ</t>
    </rPh>
    <phoneticPr fontId="3"/>
  </si>
  <si>
    <t>施設等名</t>
    <rPh sb="0" eb="2">
      <t>シセツ</t>
    </rPh>
    <rPh sb="2" eb="3">
      <t>トウ</t>
    </rPh>
    <rPh sb="3" eb="4">
      <t>メイ</t>
    </rPh>
    <phoneticPr fontId="3"/>
  </si>
  <si>
    <t>名称</t>
    <rPh sb="0" eb="2">
      <t>メイショウ</t>
    </rPh>
    <phoneticPr fontId="3"/>
  </si>
  <si>
    <t>資金名</t>
    <rPh sb="0" eb="2">
      <t>シキン</t>
    </rPh>
    <rPh sb="2" eb="3">
      <t>メイ</t>
    </rPh>
    <phoneticPr fontId="3"/>
  </si>
  <si>
    <t>農業用機械</t>
    <rPh sb="0" eb="3">
      <t>ノウギョウヨウ</t>
    </rPh>
    <rPh sb="3" eb="5">
      <t>キカイ</t>
    </rPh>
    <phoneticPr fontId="3"/>
  </si>
  <si>
    <t>農協</t>
    <rPh sb="0" eb="1">
      <t>ノウ</t>
    </rPh>
    <rPh sb="1" eb="2">
      <t>キョウ</t>
    </rPh>
    <phoneticPr fontId="3"/>
  </si>
  <si>
    <t>近代化資金</t>
    <rPh sb="0" eb="3">
      <t>キンダイカ</t>
    </rPh>
    <rPh sb="3" eb="5">
      <t>シキン</t>
    </rPh>
    <phoneticPr fontId="3"/>
  </si>
  <si>
    <t>農協連</t>
    <rPh sb="0" eb="2">
      <t>ノウキョウ</t>
    </rPh>
    <rPh sb="2" eb="3">
      <t>レン</t>
    </rPh>
    <phoneticPr fontId="3"/>
  </si>
  <si>
    <t>田植機</t>
    <rPh sb="0" eb="3">
      <t>タウエキ</t>
    </rPh>
    <phoneticPr fontId="3"/>
  </si>
  <si>
    <t>農林中金</t>
    <rPh sb="0" eb="2">
      <t>ノウリン</t>
    </rPh>
    <rPh sb="2" eb="3">
      <t>チュウ</t>
    </rPh>
    <rPh sb="3" eb="4">
      <t>キン</t>
    </rPh>
    <phoneticPr fontId="3"/>
  </si>
  <si>
    <t>乗用管理機</t>
    <rPh sb="0" eb="2">
      <t>ジョウヨウ</t>
    </rPh>
    <rPh sb="2" eb="4">
      <t>カンリ</t>
    </rPh>
    <rPh sb="4" eb="5">
      <t>キ</t>
    </rPh>
    <phoneticPr fontId="3"/>
  </si>
  <si>
    <t>公庫資金（スーパーＬ）直貸</t>
    <rPh sb="0" eb="2">
      <t>コウコ</t>
    </rPh>
    <rPh sb="2" eb="4">
      <t>シキン</t>
    </rPh>
    <rPh sb="11" eb="12">
      <t>チョク</t>
    </rPh>
    <rPh sb="12" eb="13">
      <t>タイ</t>
    </rPh>
    <phoneticPr fontId="3"/>
  </si>
  <si>
    <t>茶複合管理機</t>
    <rPh sb="0" eb="1">
      <t>チャ</t>
    </rPh>
    <rPh sb="1" eb="3">
      <t>フクゴウ</t>
    </rPh>
    <rPh sb="3" eb="5">
      <t>カンリ</t>
    </rPh>
    <rPh sb="5" eb="6">
      <t>キ</t>
    </rPh>
    <phoneticPr fontId="3"/>
  </si>
  <si>
    <t>沖縄公庫</t>
    <rPh sb="0" eb="2">
      <t>オキナワ</t>
    </rPh>
    <rPh sb="2" eb="4">
      <t>コウコ</t>
    </rPh>
    <phoneticPr fontId="3"/>
  </si>
  <si>
    <t>公庫資金（スーパーＬ）転貸</t>
    <rPh sb="0" eb="2">
      <t>コウコ</t>
    </rPh>
    <rPh sb="2" eb="4">
      <t>シキン</t>
    </rPh>
    <rPh sb="11" eb="13">
      <t>テンタイ</t>
    </rPh>
    <phoneticPr fontId="3"/>
  </si>
  <si>
    <t>銀行</t>
    <rPh sb="0" eb="2">
      <t>ギンコウ</t>
    </rPh>
    <phoneticPr fontId="3"/>
  </si>
  <si>
    <t>公庫資金（その他）直貸</t>
    <rPh sb="0" eb="2">
      <t>コウコ</t>
    </rPh>
    <rPh sb="2" eb="4">
      <t>シキン</t>
    </rPh>
    <rPh sb="7" eb="8">
      <t>タ</t>
    </rPh>
    <rPh sb="9" eb="10">
      <t>チョク</t>
    </rPh>
    <rPh sb="10" eb="11">
      <t>タイ</t>
    </rPh>
    <phoneticPr fontId="3"/>
  </si>
  <si>
    <t>その他機械</t>
    <rPh sb="2" eb="3">
      <t>タ</t>
    </rPh>
    <rPh sb="3" eb="5">
      <t>キカイ</t>
    </rPh>
    <phoneticPr fontId="3"/>
  </si>
  <si>
    <t>信用金庫</t>
    <rPh sb="0" eb="2">
      <t>シンヨウ</t>
    </rPh>
    <rPh sb="2" eb="4">
      <t>キンコ</t>
    </rPh>
    <phoneticPr fontId="3"/>
  </si>
  <si>
    <t>公庫資金（その他）転貸</t>
    <rPh sb="0" eb="2">
      <t>コウコ</t>
    </rPh>
    <rPh sb="2" eb="4">
      <t>シキン</t>
    </rPh>
    <rPh sb="7" eb="8">
      <t>タ</t>
    </rPh>
    <rPh sb="9" eb="11">
      <t>テンタイ</t>
    </rPh>
    <phoneticPr fontId="3"/>
  </si>
  <si>
    <t>生産・流通</t>
    <rPh sb="0" eb="2">
      <t>セイサン</t>
    </rPh>
    <rPh sb="3" eb="5">
      <t>リュウツウ</t>
    </rPh>
    <phoneticPr fontId="3"/>
  </si>
  <si>
    <t>信用組合</t>
    <rPh sb="0" eb="2">
      <t>シンヨウ</t>
    </rPh>
    <rPh sb="2" eb="4">
      <t>クミアイ</t>
    </rPh>
    <phoneticPr fontId="3"/>
  </si>
  <si>
    <t>一般資金（プロパー資金）</t>
    <rPh sb="0" eb="2">
      <t>イッパン</t>
    </rPh>
    <rPh sb="2" eb="4">
      <t>シキン</t>
    </rPh>
    <rPh sb="9" eb="11">
      <t>シキン</t>
    </rPh>
    <phoneticPr fontId="3"/>
  </si>
  <si>
    <t>育苗施設</t>
    <rPh sb="0" eb="2">
      <t>イクビョウ</t>
    </rPh>
    <rPh sb="2" eb="4">
      <t>シセツ</t>
    </rPh>
    <phoneticPr fontId="3"/>
  </si>
  <si>
    <t>都道府県</t>
    <rPh sb="0" eb="4">
      <t>トドウフケン</t>
    </rPh>
    <phoneticPr fontId="3"/>
  </si>
  <si>
    <t>乾燥調製施設</t>
    <rPh sb="0" eb="2">
      <t>カンソウ</t>
    </rPh>
    <rPh sb="2" eb="4">
      <t>チョウセイ</t>
    </rPh>
    <rPh sb="4" eb="6">
      <t>シセツ</t>
    </rPh>
    <phoneticPr fontId="3"/>
  </si>
  <si>
    <t>果樹棚</t>
    <rPh sb="0" eb="2">
      <t>カジュ</t>
    </rPh>
    <rPh sb="2" eb="3">
      <t>ダナ</t>
    </rPh>
    <phoneticPr fontId="3"/>
  </si>
  <si>
    <t>集出荷施設</t>
    <rPh sb="0" eb="1">
      <t>シュウ</t>
    </rPh>
    <rPh sb="1" eb="3">
      <t>シュッカ</t>
    </rPh>
    <rPh sb="3" eb="5">
      <t>シセツ</t>
    </rPh>
    <phoneticPr fontId="3"/>
  </si>
  <si>
    <t>農産物加工施設</t>
    <rPh sb="0" eb="3">
      <t>ノウサンブツ</t>
    </rPh>
    <rPh sb="3" eb="5">
      <t>カコウ</t>
    </rPh>
    <rPh sb="5" eb="7">
      <t>シセツ</t>
    </rPh>
    <phoneticPr fontId="3"/>
  </si>
  <si>
    <t>加工・直売・交流</t>
    <rPh sb="0" eb="2">
      <t>カコウ</t>
    </rPh>
    <rPh sb="3" eb="5">
      <t>チョクバイ</t>
    </rPh>
    <rPh sb="6" eb="8">
      <t>コウリュウ</t>
    </rPh>
    <phoneticPr fontId="3"/>
  </si>
  <si>
    <t>直売施設</t>
    <rPh sb="0" eb="2">
      <t>チョクバイ</t>
    </rPh>
    <rPh sb="2" eb="4">
      <t>シセツ</t>
    </rPh>
    <phoneticPr fontId="3"/>
  </si>
  <si>
    <t>観光農業関連施設</t>
    <rPh sb="0" eb="2">
      <t>カンコウ</t>
    </rPh>
    <rPh sb="2" eb="4">
      <t>ノウギョウ</t>
    </rPh>
    <rPh sb="4" eb="6">
      <t>カンレン</t>
    </rPh>
    <rPh sb="6" eb="8">
      <t>シセツ</t>
    </rPh>
    <phoneticPr fontId="3"/>
  </si>
  <si>
    <t>畜舎（肉用牛）</t>
    <rPh sb="0" eb="2">
      <t>チクシャ</t>
    </rPh>
    <rPh sb="3" eb="6">
      <t>ニクヨウギュウ</t>
    </rPh>
    <phoneticPr fontId="3"/>
  </si>
  <si>
    <t>畜産・酪農</t>
    <rPh sb="0" eb="2">
      <t>チクサン</t>
    </rPh>
    <rPh sb="3" eb="5">
      <t>ラクノウ</t>
    </rPh>
    <phoneticPr fontId="3"/>
  </si>
  <si>
    <t>畜舎（養豚）</t>
    <rPh sb="0" eb="2">
      <t>チクシャ</t>
    </rPh>
    <rPh sb="3" eb="5">
      <t>ヨウトン</t>
    </rPh>
    <phoneticPr fontId="3"/>
  </si>
  <si>
    <t>畜舎（養鶏）</t>
    <rPh sb="0" eb="2">
      <t>チクシャ</t>
    </rPh>
    <rPh sb="3" eb="5">
      <t>ヨウケイ</t>
    </rPh>
    <phoneticPr fontId="3"/>
  </si>
  <si>
    <t>畜舎（酪農）</t>
    <rPh sb="0" eb="2">
      <t>チクシャ</t>
    </rPh>
    <rPh sb="3" eb="5">
      <t>ラクノウ</t>
    </rPh>
    <phoneticPr fontId="3"/>
  </si>
  <si>
    <t>畜舎（その他）</t>
    <rPh sb="0" eb="2">
      <t>チクシャ</t>
    </rPh>
    <rPh sb="5" eb="6">
      <t>タ</t>
    </rPh>
    <phoneticPr fontId="3"/>
  </si>
  <si>
    <t>堆肥施設</t>
    <rPh sb="0" eb="2">
      <t>タイヒ</t>
    </rPh>
    <rPh sb="2" eb="4">
      <t>シセツ</t>
    </rPh>
    <phoneticPr fontId="3"/>
  </si>
  <si>
    <t>機械（畜産関係）</t>
    <rPh sb="0" eb="2">
      <t>キカイ</t>
    </rPh>
    <phoneticPr fontId="3"/>
  </si>
  <si>
    <t>その他畜産関係施設</t>
    <rPh sb="2" eb="3">
      <t>タ</t>
    </rPh>
    <rPh sb="3" eb="5">
      <t>チクサン</t>
    </rPh>
    <rPh sb="5" eb="7">
      <t>カンケイ</t>
    </rPh>
    <rPh sb="7" eb="9">
      <t>シセツ</t>
    </rPh>
    <phoneticPr fontId="3"/>
  </si>
  <si>
    <t>その他施設等</t>
    <rPh sb="2" eb="3">
      <t>タ</t>
    </rPh>
    <rPh sb="3" eb="5">
      <t>シセツ</t>
    </rPh>
    <rPh sb="5" eb="6">
      <t>トウ</t>
    </rPh>
    <phoneticPr fontId="3"/>
  </si>
  <si>
    <t>畦畔除去</t>
    <rPh sb="0" eb="2">
      <t>ケイハン</t>
    </rPh>
    <rPh sb="2" eb="4">
      <t>ジョキョ</t>
    </rPh>
    <phoneticPr fontId="3"/>
  </si>
  <si>
    <t>土地基盤整備</t>
    <rPh sb="0" eb="2">
      <t>トチ</t>
    </rPh>
    <rPh sb="2" eb="4">
      <t>キバン</t>
    </rPh>
    <rPh sb="4" eb="6">
      <t>セイビ</t>
    </rPh>
    <phoneticPr fontId="3"/>
  </si>
  <si>
    <t>区画整理</t>
    <rPh sb="0" eb="2">
      <t>クカク</t>
    </rPh>
    <rPh sb="2" eb="4">
      <t>セイリ</t>
    </rPh>
    <phoneticPr fontId="3"/>
  </si>
  <si>
    <t>暗渠排水</t>
    <rPh sb="0" eb="2">
      <t>アンキョ</t>
    </rPh>
    <rPh sb="2" eb="4">
      <t>ハイスイ</t>
    </rPh>
    <phoneticPr fontId="3"/>
  </si>
  <si>
    <t>明渠排水</t>
    <rPh sb="0" eb="2">
      <t>メイキョ</t>
    </rPh>
    <rPh sb="2" eb="4">
      <t>ハイスイ</t>
    </rPh>
    <phoneticPr fontId="3"/>
  </si>
  <si>
    <t>その他基盤整備</t>
    <rPh sb="2" eb="3">
      <t>タ</t>
    </rPh>
    <rPh sb="3" eb="5">
      <t>キバン</t>
    </rPh>
    <rPh sb="5" eb="7">
      <t>セイビ</t>
    </rPh>
    <phoneticPr fontId="3"/>
  </si>
  <si>
    <t>国費
　　　　　（円）</t>
    <rPh sb="0" eb="2">
      <t>コクヒ</t>
    </rPh>
    <rPh sb="9" eb="10">
      <t>エン</t>
    </rPh>
    <phoneticPr fontId="3"/>
  </si>
  <si>
    <t>都道府県費
　　　　　　（円）</t>
    <rPh sb="0" eb="4">
      <t>トドウフケン</t>
    </rPh>
    <rPh sb="4" eb="5">
      <t>ヒ</t>
    </rPh>
    <rPh sb="13" eb="14">
      <t>エン</t>
    </rPh>
    <phoneticPr fontId="3"/>
  </si>
  <si>
    <t>市町村費
（円）</t>
    <rPh sb="0" eb="3">
      <t>シチョウソン</t>
    </rPh>
    <rPh sb="3" eb="4">
      <t>ヒ</t>
    </rPh>
    <rPh sb="7" eb="8">
      <t>エン</t>
    </rPh>
    <phoneticPr fontId="3"/>
  </si>
  <si>
    <t>対象経営体負担額</t>
    <rPh sb="0" eb="2">
      <t>タイショウ</t>
    </rPh>
    <rPh sb="2" eb="5">
      <t>ケイエイタイ</t>
    </rPh>
    <rPh sb="5" eb="8">
      <t>フタンガク</t>
    </rPh>
    <phoneticPr fontId="3"/>
  </si>
  <si>
    <t>中心経営体</t>
    <rPh sb="0" eb="2">
      <t>チュウシン</t>
    </rPh>
    <rPh sb="2" eb="5">
      <t>ケイエイタイ</t>
    </rPh>
    <phoneticPr fontId="3"/>
  </si>
  <si>
    <t>③</t>
    <phoneticPr fontId="3"/>
  </si>
  <si>
    <t>④</t>
    <phoneticPr fontId="3"/>
  </si>
  <si>
    <t>⑦</t>
    <phoneticPr fontId="3"/>
  </si>
  <si>
    <t>⑧</t>
    <phoneticPr fontId="3"/>
  </si>
  <si>
    <t>⑨</t>
    <phoneticPr fontId="3"/>
  </si>
  <si>
    <t>⑥</t>
    <phoneticPr fontId="3"/>
  </si>
  <si>
    <t>⑩</t>
    <phoneticPr fontId="3"/>
  </si>
  <si>
    <t>ハウス</t>
    <phoneticPr fontId="3"/>
  </si>
  <si>
    <t>環境衛生施設</t>
    <rPh sb="0" eb="2">
      <t>カンキョウ</t>
    </rPh>
    <rPh sb="2" eb="4">
      <t>エイセイ</t>
    </rPh>
    <rPh sb="4" eb="6">
      <t>シセツ</t>
    </rPh>
    <phoneticPr fontId="3"/>
  </si>
  <si>
    <t>ほ場観測施設</t>
    <rPh sb="1" eb="2">
      <t>ジョウ</t>
    </rPh>
    <rPh sb="2" eb="4">
      <t>カンソク</t>
    </rPh>
    <rPh sb="4" eb="6">
      <t>シセツ</t>
    </rPh>
    <phoneticPr fontId="3"/>
  </si>
  <si>
    <t>必須目標</t>
    <rPh sb="0" eb="2">
      <t>ヒッス</t>
    </rPh>
    <rPh sb="2" eb="4">
      <t>モクヒョウ</t>
    </rPh>
    <phoneticPr fontId="3"/>
  </si>
  <si>
    <t>選択目標</t>
    <rPh sb="0" eb="2">
      <t>センタク</t>
    </rPh>
    <rPh sb="2" eb="4">
      <t>モクヒョウ</t>
    </rPh>
    <phoneticPr fontId="3"/>
  </si>
  <si>
    <t>認定農業者（法人）</t>
    <rPh sb="0" eb="2">
      <t>ニンテイ</t>
    </rPh>
    <rPh sb="2" eb="5">
      <t>ノウギョウシャ</t>
    </rPh>
    <rPh sb="6" eb="8">
      <t>ホウジン</t>
    </rPh>
    <phoneticPr fontId="3"/>
  </si>
  <si>
    <t>認定農業者（個別）</t>
    <rPh sb="0" eb="2">
      <t>ニンテイ</t>
    </rPh>
    <rPh sb="2" eb="5">
      <t>ノウギョウシャ</t>
    </rPh>
    <rPh sb="6" eb="8">
      <t>コベツ</t>
    </rPh>
    <phoneticPr fontId="3"/>
  </si>
  <si>
    <t>集落営農組織（任意組織）</t>
    <rPh sb="0" eb="2">
      <t>シュウラク</t>
    </rPh>
    <rPh sb="2" eb="4">
      <t>エイノウ</t>
    </rPh>
    <rPh sb="4" eb="6">
      <t>ソシキ</t>
    </rPh>
    <rPh sb="7" eb="9">
      <t>ニンイ</t>
    </rPh>
    <rPh sb="9" eb="11">
      <t>ソシキ</t>
    </rPh>
    <phoneticPr fontId="3"/>
  </si>
  <si>
    <t>認定新規就農者</t>
    <rPh sb="0" eb="2">
      <t>ニンテイ</t>
    </rPh>
    <rPh sb="2" eb="4">
      <t>シンキ</t>
    </rPh>
    <rPh sb="4" eb="7">
      <t>シュウノウシャ</t>
    </rPh>
    <phoneticPr fontId="3"/>
  </si>
  <si>
    <t>年代</t>
    <rPh sb="0" eb="2">
      <t>ネンダイ</t>
    </rPh>
    <phoneticPr fontId="3"/>
  </si>
  <si>
    <t>個人経営の場合のみ
１０代単位で記載</t>
    <rPh sb="0" eb="2">
      <t>コジン</t>
    </rPh>
    <rPh sb="2" eb="4">
      <t>ケイエイ</t>
    </rPh>
    <rPh sb="5" eb="7">
      <t>バアイ</t>
    </rPh>
    <rPh sb="12" eb="13">
      <t>ダイ</t>
    </rPh>
    <rPh sb="13" eb="15">
      <t>タンイ</t>
    </rPh>
    <rPh sb="16" eb="18">
      <t>キサイ</t>
    </rPh>
    <phoneticPr fontId="3"/>
  </si>
  <si>
    <t>助成対象者毎の
整備内容の整理番号</t>
    <rPh sb="0" eb="2">
      <t>ジョセイ</t>
    </rPh>
    <rPh sb="2" eb="5">
      <t>タイショウシャ</t>
    </rPh>
    <rPh sb="5" eb="6">
      <t>ゴト</t>
    </rPh>
    <rPh sb="8" eb="10">
      <t>セイビ</t>
    </rPh>
    <rPh sb="10" eb="12">
      <t>ナイヨウ</t>
    </rPh>
    <rPh sb="13" eb="15">
      <t>セイリ</t>
    </rPh>
    <rPh sb="15" eb="17">
      <t>バンゴウ</t>
    </rPh>
    <phoneticPr fontId="4"/>
  </si>
  <si>
    <t>（任意）</t>
    <rPh sb="1" eb="3">
      <t>ニンイ</t>
    </rPh>
    <phoneticPr fontId="3"/>
  </si>
  <si>
    <t>⑪</t>
    <phoneticPr fontId="3"/>
  </si>
  <si>
    <t>①売上高の拡大</t>
    <rPh sb="1" eb="4">
      <t>ウリアゲダカ</t>
    </rPh>
    <rPh sb="5" eb="7">
      <t>カクダイ</t>
    </rPh>
    <phoneticPr fontId="3"/>
  </si>
  <si>
    <t>②経営コストの縮減</t>
    <rPh sb="1" eb="3">
      <t>ケイエイ</t>
    </rPh>
    <rPh sb="7" eb="9">
      <t>シュクゲン</t>
    </rPh>
    <phoneticPr fontId="3"/>
  </si>
  <si>
    <t>③経営面積の拡大</t>
    <rPh sb="1" eb="3">
      <t>ケイエイ</t>
    </rPh>
    <rPh sb="3" eb="5">
      <t>メンセキ</t>
    </rPh>
    <rPh sb="6" eb="8">
      <t>カクダイ</t>
    </rPh>
    <phoneticPr fontId="3"/>
  </si>
  <si>
    <t>④農業の６次産業化</t>
    <rPh sb="1" eb="3">
      <t>ノウギョウ</t>
    </rPh>
    <rPh sb="5" eb="6">
      <t>ジ</t>
    </rPh>
    <rPh sb="6" eb="9">
      <t>サンギョウカ</t>
    </rPh>
    <phoneticPr fontId="3"/>
  </si>
  <si>
    <t>⑤農産物の高付加価値化</t>
    <rPh sb="1" eb="4">
      <t>ノウサンブツ</t>
    </rPh>
    <rPh sb="5" eb="8">
      <t>コウフカ</t>
    </rPh>
    <rPh sb="8" eb="11">
      <t>カチカ</t>
    </rPh>
    <phoneticPr fontId="3"/>
  </si>
  <si>
    <t>⑥経営の効率化</t>
    <rPh sb="1" eb="3">
      <t>ケイエイ</t>
    </rPh>
    <rPh sb="4" eb="7">
      <t>コウリツカ</t>
    </rPh>
    <phoneticPr fontId="3"/>
  </si>
  <si>
    <t>⑧農業経営の複合化</t>
    <rPh sb="1" eb="3">
      <t>ノウギョウ</t>
    </rPh>
    <rPh sb="3" eb="5">
      <t>ケイエイ</t>
    </rPh>
    <rPh sb="6" eb="9">
      <t>フクゴウカ</t>
    </rPh>
    <phoneticPr fontId="3"/>
  </si>
  <si>
    <t>⑨農業経営の法人化</t>
    <rPh sb="1" eb="3">
      <t>ノウギョウ</t>
    </rPh>
    <rPh sb="3" eb="5">
      <t>ケイエイ</t>
    </rPh>
    <rPh sb="6" eb="9">
      <t>ホウジンカ</t>
    </rPh>
    <phoneticPr fontId="3"/>
  </si>
  <si>
    <t>　</t>
  </si>
  <si>
    <t>中心経営体であり、農地中間管理機構から賃借権等の設定を受けた者</t>
    <rPh sb="0" eb="2">
      <t>チュウシン</t>
    </rPh>
    <rPh sb="2" eb="5">
      <t>ケイエイタイ</t>
    </rPh>
    <phoneticPr fontId="3"/>
  </si>
  <si>
    <t>⑧雇用</t>
    <rPh sb="1" eb="3">
      <t>コヨウ</t>
    </rPh>
    <phoneticPr fontId="3"/>
  </si>
  <si>
    <t>助成対象者毎の実施内容</t>
    <rPh sb="2" eb="5">
      <t>タイショウシャ</t>
    </rPh>
    <rPh sb="7" eb="9">
      <t>ジッシ</t>
    </rPh>
    <rPh sb="9" eb="11">
      <t>ナイヨウ</t>
    </rPh>
    <phoneticPr fontId="3"/>
  </si>
  <si>
    <t>配分基準項目
（該当する項目に「1」を記入）</t>
    <rPh sb="0" eb="2">
      <t>ハイブン</t>
    </rPh>
    <rPh sb="2" eb="4">
      <t>キジュン</t>
    </rPh>
    <rPh sb="4" eb="6">
      <t>コウモク</t>
    </rPh>
    <rPh sb="8" eb="10">
      <t>ガイトウ</t>
    </rPh>
    <rPh sb="12" eb="14">
      <t>コウモク</t>
    </rPh>
    <phoneticPr fontId="3"/>
  </si>
  <si>
    <t>成果目標の設定状況
（目標設定している項目に「1」を記入）</t>
    <rPh sb="0" eb="2">
      <t>セイカ</t>
    </rPh>
    <rPh sb="2" eb="4">
      <t>モクヒョウ</t>
    </rPh>
    <rPh sb="5" eb="7">
      <t>セッテイ</t>
    </rPh>
    <rPh sb="7" eb="9">
      <t>ジョウキョウ</t>
    </rPh>
    <rPh sb="11" eb="13">
      <t>モクヒョウ</t>
    </rPh>
    <rPh sb="13" eb="15">
      <t>セッテイ</t>
    </rPh>
    <rPh sb="19" eb="21">
      <t>コウモク</t>
    </rPh>
    <phoneticPr fontId="4"/>
  </si>
  <si>
    <t>地区毎の助成対象者の整理番号</t>
    <rPh sb="0" eb="2">
      <t>チク</t>
    </rPh>
    <rPh sb="2" eb="3">
      <t>ゴト</t>
    </rPh>
    <rPh sb="4" eb="6">
      <t>ジョセイ</t>
    </rPh>
    <rPh sb="6" eb="9">
      <t>タイショウシャ</t>
    </rPh>
    <rPh sb="10" eb="12">
      <t>セイリ</t>
    </rPh>
    <rPh sb="12" eb="14">
      <t>バンゴウ</t>
    </rPh>
    <phoneticPr fontId="3"/>
  </si>
  <si>
    <r>
      <t xml:space="preserve">対象者区分
</t>
    </r>
    <r>
      <rPr>
        <sz val="8"/>
        <color rgb="FF0000FF"/>
        <rFont val="ＭＳ 明朝"/>
        <family val="1"/>
        <charset val="128"/>
      </rPr>
      <t>（プルダウンメニューから選択）</t>
    </r>
    <rPh sb="3" eb="5">
      <t>クブン</t>
    </rPh>
    <rPh sb="18" eb="20">
      <t>センタク</t>
    </rPh>
    <phoneticPr fontId="3"/>
  </si>
  <si>
    <r>
      <t>農業者の詳細</t>
    </r>
    <r>
      <rPr>
        <sz val="9"/>
        <color rgb="FF0000FF"/>
        <rFont val="ＭＳ 明朝"/>
        <family val="1"/>
        <charset val="128"/>
      </rPr>
      <t xml:space="preserve">
</t>
    </r>
    <r>
      <rPr>
        <sz val="8"/>
        <color rgb="FF0000FF"/>
        <rFont val="ＭＳ 明朝"/>
        <family val="1"/>
        <charset val="128"/>
      </rPr>
      <t>（「整理番号」は別シート「整理番号表（融資主体型補助事業）」を参照）</t>
    </r>
    <rPh sb="0" eb="3">
      <t>ノウギョウシャ</t>
    </rPh>
    <rPh sb="4" eb="6">
      <t>ショウサイ</t>
    </rPh>
    <rPh sb="9" eb="11">
      <t>セイリ</t>
    </rPh>
    <rPh sb="11" eb="13">
      <t>バンゴウ</t>
    </rPh>
    <phoneticPr fontId="3"/>
  </si>
  <si>
    <r>
      <t xml:space="preserve">整備内容
</t>
    </r>
    <r>
      <rPr>
        <sz val="8"/>
        <color rgb="FF0000FF"/>
        <rFont val="ＭＳ 明朝"/>
        <family val="1"/>
        <charset val="128"/>
      </rPr>
      <t>（「整理番号」は別シート「整理番号表（融資主体型補助事業）」を参照）</t>
    </r>
    <rPh sb="0" eb="2">
      <t>セイビ</t>
    </rPh>
    <rPh sb="2" eb="4">
      <t>ナイヨウ</t>
    </rPh>
    <rPh sb="7" eb="9">
      <t>セイリ</t>
    </rPh>
    <rPh sb="9" eb="11">
      <t>バンゴウ</t>
    </rPh>
    <phoneticPr fontId="3"/>
  </si>
  <si>
    <t>配分積算額</t>
    <rPh sb="0" eb="2">
      <t>ハイブン</t>
    </rPh>
    <rPh sb="2" eb="4">
      <t>セキサン</t>
    </rPh>
    <rPh sb="4" eb="5">
      <t>ガク</t>
    </rPh>
    <phoneticPr fontId="3"/>
  </si>
  <si>
    <t>備　考</t>
    <rPh sb="0" eb="1">
      <t>トモ</t>
    </rPh>
    <rPh sb="2" eb="3">
      <t>コウ</t>
    </rPh>
    <phoneticPr fontId="4"/>
  </si>
  <si>
    <t>融資概要</t>
    <phoneticPr fontId="3"/>
  </si>
  <si>
    <r>
      <t xml:space="preserve">金融機関
</t>
    </r>
    <r>
      <rPr>
        <sz val="8"/>
        <color rgb="FF0000FF"/>
        <rFont val="ＭＳ 明朝"/>
        <family val="1"/>
        <charset val="128"/>
      </rPr>
      <t>（「整理番号」は別シート「整理番号表（融資主体型補助事業）」を参照）</t>
    </r>
    <rPh sb="0" eb="2">
      <t>キンユウ</t>
    </rPh>
    <rPh sb="2" eb="4">
      <t>キカン</t>
    </rPh>
    <rPh sb="7" eb="9">
      <t>セイリ</t>
    </rPh>
    <rPh sb="9" eb="11">
      <t>バンゴウ</t>
    </rPh>
    <phoneticPr fontId="3"/>
  </si>
  <si>
    <r>
      <t xml:space="preserve">金融（資金）種類
</t>
    </r>
    <r>
      <rPr>
        <sz val="8"/>
        <color rgb="FF0000FF"/>
        <rFont val="ＭＳ 明朝"/>
        <family val="1"/>
        <charset val="128"/>
      </rPr>
      <t>（「整理番号」は別シート「整理番号表（融資主体型補助事業）」を参照）</t>
    </r>
    <rPh sb="0" eb="2">
      <t>キンユウ</t>
    </rPh>
    <rPh sb="3" eb="5">
      <t>シキン</t>
    </rPh>
    <rPh sb="6" eb="8">
      <t>シュルイ</t>
    </rPh>
    <rPh sb="11" eb="13">
      <t>セイリ</t>
    </rPh>
    <rPh sb="13" eb="15">
      <t>バンゴウ</t>
    </rPh>
    <phoneticPr fontId="3"/>
  </si>
  <si>
    <t>①経営面積の拡大</t>
    <rPh sb="1" eb="3">
      <t>ケイエイ</t>
    </rPh>
    <rPh sb="3" eb="5">
      <t>メンセキ</t>
    </rPh>
    <rPh sb="6" eb="8">
      <t>カクダイ</t>
    </rPh>
    <phoneticPr fontId="3"/>
  </si>
  <si>
    <t>②農業の６次産業化</t>
    <rPh sb="1" eb="3">
      <t>ノウギョウ</t>
    </rPh>
    <rPh sb="5" eb="6">
      <t>ツギ</t>
    </rPh>
    <rPh sb="6" eb="8">
      <t>サンギョウ</t>
    </rPh>
    <rPh sb="8" eb="9">
      <t>カ</t>
    </rPh>
    <phoneticPr fontId="3"/>
  </si>
  <si>
    <t>③農産物の高付加価値化</t>
    <rPh sb="1" eb="4">
      <t>ノウサンブツ</t>
    </rPh>
    <rPh sb="5" eb="8">
      <t>コウフカ</t>
    </rPh>
    <rPh sb="8" eb="11">
      <t>カチカ</t>
    </rPh>
    <phoneticPr fontId="3"/>
  </si>
  <si>
    <t>④農業経営の効率化</t>
    <rPh sb="1" eb="3">
      <t>ノウギョウ</t>
    </rPh>
    <rPh sb="3" eb="5">
      <t>ケイエイ</t>
    </rPh>
    <rPh sb="6" eb="9">
      <t>コウリツカ</t>
    </rPh>
    <phoneticPr fontId="3"/>
  </si>
  <si>
    <t>⑤耕作放棄地の解消</t>
    <rPh sb="1" eb="3">
      <t>コウサク</t>
    </rPh>
    <rPh sb="3" eb="6">
      <t>ホウキチ</t>
    </rPh>
    <rPh sb="7" eb="9">
      <t>カイショウ</t>
    </rPh>
    <phoneticPr fontId="3"/>
  </si>
  <si>
    <t>⑥農業経営の複合化</t>
    <rPh sb="1" eb="3">
      <t>ノウギョウ</t>
    </rPh>
    <rPh sb="3" eb="5">
      <t>ケイエイ</t>
    </rPh>
    <rPh sb="6" eb="9">
      <t>フクゴウカ</t>
    </rPh>
    <phoneticPr fontId="3"/>
  </si>
  <si>
    <t>⑦農業経営の法人化</t>
    <rPh sb="1" eb="3">
      <t>ノウギョウ</t>
    </rPh>
    <rPh sb="3" eb="5">
      <t>ケイエイ</t>
    </rPh>
    <rPh sb="6" eb="9">
      <t>ホウジンカ</t>
    </rPh>
    <phoneticPr fontId="3"/>
  </si>
  <si>
    <t>⑨新規就農者</t>
    <rPh sb="1" eb="3">
      <t>シンキ</t>
    </rPh>
    <rPh sb="3" eb="5">
      <t>シュウノウ</t>
    </rPh>
    <rPh sb="5" eb="6">
      <t>シャ</t>
    </rPh>
    <phoneticPr fontId="3"/>
  </si>
  <si>
    <t>⑩農業者の育成</t>
    <rPh sb="1" eb="4">
      <t>ノウギョウシャ</t>
    </rPh>
    <rPh sb="5" eb="7">
      <t>イクセイ</t>
    </rPh>
    <phoneticPr fontId="3"/>
  </si>
  <si>
    <t>⑪女性の取組</t>
    <rPh sb="1" eb="3">
      <t>ジョセイ</t>
    </rPh>
    <rPh sb="4" eb="5">
      <t>ト</t>
    </rPh>
    <rPh sb="5" eb="6">
      <t>ク</t>
    </rPh>
    <phoneticPr fontId="3"/>
  </si>
  <si>
    <t>※○台、馬力・○条刈り、○棟○㎡等</t>
    <rPh sb="4" eb="6">
      <t>バリキ</t>
    </rPh>
    <rPh sb="9" eb="10">
      <t>ガ</t>
    </rPh>
    <phoneticPr fontId="3"/>
  </si>
  <si>
    <t>融資率</t>
    <phoneticPr fontId="3"/>
  </si>
  <si>
    <t>（活用する場合「1」を記入）</t>
    <rPh sb="1" eb="3">
      <t>カツヨウ</t>
    </rPh>
    <rPh sb="5" eb="7">
      <t>バアイ</t>
    </rPh>
    <rPh sb="11" eb="13">
      <t>キニュウ</t>
    </rPh>
    <phoneticPr fontId="3"/>
  </si>
  <si>
    <t>中心経営体の別</t>
    <rPh sb="0" eb="2">
      <t>チュウシン</t>
    </rPh>
    <rPh sb="2" eb="5">
      <t>ケイエイタイ</t>
    </rPh>
    <rPh sb="6" eb="7">
      <t>ベツ</t>
    </rPh>
    <phoneticPr fontId="3"/>
  </si>
  <si>
    <t>経営形態の別</t>
    <rPh sb="0" eb="2">
      <t>ケイエイ</t>
    </rPh>
    <rPh sb="2" eb="4">
      <t>ケイタイ</t>
    </rPh>
    <rPh sb="5" eb="6">
      <t>ベツ</t>
    </rPh>
    <phoneticPr fontId="3"/>
  </si>
  <si>
    <t>主な作目体系</t>
    <rPh sb="0" eb="1">
      <t>オモ</t>
    </rPh>
    <rPh sb="2" eb="4">
      <t>サクモク</t>
    </rPh>
    <rPh sb="4" eb="6">
      <t>タイケイ</t>
    </rPh>
    <phoneticPr fontId="3"/>
  </si>
  <si>
    <t>(ｱ)農地中間管理機構等からの賃借権等の設定等又は４ha以上の経営面積の拡大</t>
    <rPh sb="3" eb="5">
      <t>ノウチ</t>
    </rPh>
    <rPh sb="5" eb="7">
      <t>チュウカン</t>
    </rPh>
    <rPh sb="7" eb="9">
      <t>カンリ</t>
    </rPh>
    <rPh sb="9" eb="11">
      <t>キコウ</t>
    </rPh>
    <rPh sb="11" eb="12">
      <t>トウ</t>
    </rPh>
    <rPh sb="15" eb="19">
      <t>チンシャクケンナド</t>
    </rPh>
    <rPh sb="20" eb="23">
      <t>セッテイナド</t>
    </rPh>
    <rPh sb="23" eb="24">
      <t>マタ</t>
    </rPh>
    <rPh sb="28" eb="30">
      <t>イジョウ</t>
    </rPh>
    <rPh sb="31" eb="33">
      <t>ケイエイ</t>
    </rPh>
    <rPh sb="33" eb="35">
      <t>メンセキ</t>
    </rPh>
    <rPh sb="36" eb="38">
      <t>カクダイ</t>
    </rPh>
    <phoneticPr fontId="3"/>
  </si>
  <si>
    <t>(ｲ)現状より２ha以上の経営面積の拡大</t>
    <rPh sb="3" eb="5">
      <t>ゲンジョウ</t>
    </rPh>
    <rPh sb="10" eb="12">
      <t>イジョウ</t>
    </rPh>
    <rPh sb="13" eb="15">
      <t>ケイエイ</t>
    </rPh>
    <rPh sb="15" eb="17">
      <t>メンセキ</t>
    </rPh>
    <rPh sb="18" eb="20">
      <t>カクダイ</t>
    </rPh>
    <phoneticPr fontId="3"/>
  </si>
  <si>
    <t>U列集計用→</t>
    <rPh sb="1" eb="2">
      <t>レツ</t>
    </rPh>
    <rPh sb="2" eb="4">
      <t>シュウケイ</t>
    </rPh>
    <rPh sb="4" eb="5">
      <t>ヨウ</t>
    </rPh>
    <phoneticPr fontId="3"/>
  </si>
  <si>
    <t>主たる作目体系</t>
    <rPh sb="0" eb="1">
      <t>シュ</t>
    </rPh>
    <rPh sb="3" eb="5">
      <t>サクモク</t>
    </rPh>
    <rPh sb="5" eb="7">
      <t>タイケイ</t>
    </rPh>
    <phoneticPr fontId="3"/>
  </si>
  <si>
    <t>従たる作目体系</t>
    <rPh sb="0" eb="1">
      <t>ジュウ</t>
    </rPh>
    <rPh sb="3" eb="5">
      <t>サクモク</t>
    </rPh>
    <rPh sb="5" eb="7">
      <t>タイケイ</t>
    </rPh>
    <phoneticPr fontId="3"/>
  </si>
  <si>
    <t>機械、施設導入を目的とする作目体系</t>
    <rPh sb="0" eb="2">
      <t>キカイ</t>
    </rPh>
    <rPh sb="3" eb="5">
      <t>シセツ</t>
    </rPh>
    <rPh sb="5" eb="7">
      <t>ドウニュウ</t>
    </rPh>
    <rPh sb="8" eb="10">
      <t>モクテキ</t>
    </rPh>
    <rPh sb="13" eb="15">
      <t>サクモク</t>
    </rPh>
    <rPh sb="15" eb="17">
      <t>タイケイ</t>
    </rPh>
    <phoneticPr fontId="3"/>
  </si>
  <si>
    <t>配分積算額を計算するための関数が入力されていますので、数式を修正しないでください。</t>
    <rPh sb="0" eb="2">
      <t>ハイブン</t>
    </rPh>
    <rPh sb="2" eb="4">
      <t>セキサン</t>
    </rPh>
    <rPh sb="4" eb="5">
      <t>ガク</t>
    </rPh>
    <rPh sb="6" eb="8">
      <t>ケイサン</t>
    </rPh>
    <rPh sb="13" eb="15">
      <t>カンスウ</t>
    </rPh>
    <rPh sb="16" eb="18">
      <t>ニュウリョク</t>
    </rPh>
    <rPh sb="27" eb="29">
      <t>スウシキ</t>
    </rPh>
    <rPh sb="30" eb="32">
      <t>シュウセイ</t>
    </rPh>
    <phoneticPr fontId="3"/>
  </si>
  <si>
    <t>水田作</t>
    <rPh sb="0" eb="2">
      <t>スイデン</t>
    </rPh>
    <rPh sb="2" eb="3">
      <t>サク</t>
    </rPh>
    <phoneticPr fontId="3"/>
  </si>
  <si>
    <t>畑作</t>
    <rPh sb="0" eb="2">
      <t>ハタサク</t>
    </rPh>
    <phoneticPr fontId="3"/>
  </si>
  <si>
    <t>露地野菜作</t>
    <rPh sb="0" eb="2">
      <t>ロジ</t>
    </rPh>
    <rPh sb="2" eb="4">
      <t>ヤサイ</t>
    </rPh>
    <rPh sb="4" eb="5">
      <t>サク</t>
    </rPh>
    <phoneticPr fontId="3"/>
  </si>
  <si>
    <t>施設野菜作</t>
    <rPh sb="0" eb="2">
      <t>シセツ</t>
    </rPh>
    <rPh sb="2" eb="4">
      <t>ヤサイ</t>
    </rPh>
    <rPh sb="4" eb="5">
      <t>サク</t>
    </rPh>
    <phoneticPr fontId="3"/>
  </si>
  <si>
    <t>１　記入は、１事業内容を単位とする。</t>
    <rPh sb="2" eb="4">
      <t>キニュウ</t>
    </rPh>
    <rPh sb="7" eb="9">
      <t>ジギョウ</t>
    </rPh>
    <rPh sb="9" eb="11">
      <t>ナイヨウ</t>
    </rPh>
    <rPh sb="12" eb="14">
      <t>タンイ</t>
    </rPh>
    <phoneticPr fontId="3"/>
  </si>
  <si>
    <t>３　備考欄は、仕入れに係る消費税等相当額について、これを減額した場合には「除税額○○○円　うち国費○○○円」を、同税額がない場合には「該当なし」と、同税額が明らかでない場合には「含税額」とそれぞれ記入する。</t>
    <phoneticPr fontId="4"/>
  </si>
  <si>
    <t>①　対象者区分</t>
    <rPh sb="5" eb="7">
      <t>クブン</t>
    </rPh>
    <phoneticPr fontId="3"/>
  </si>
  <si>
    <t>④　整備内容</t>
    <phoneticPr fontId="3"/>
  </si>
  <si>
    <t>⑤　金融機関</t>
    <phoneticPr fontId="3"/>
  </si>
  <si>
    <t>⑥　融資（資金）種類</t>
    <phoneticPr fontId="3"/>
  </si>
  <si>
    <t>トラクター</t>
    <phoneticPr fontId="3"/>
  </si>
  <si>
    <t>賃借権の設定等を受けた者</t>
    <rPh sb="0" eb="3">
      <t>チンシャクケン</t>
    </rPh>
    <rPh sb="4" eb="6">
      <t>セッテイ</t>
    </rPh>
    <rPh sb="6" eb="7">
      <t>トウ</t>
    </rPh>
    <rPh sb="8" eb="9">
      <t>ウ</t>
    </rPh>
    <rPh sb="11" eb="12">
      <t>シャ</t>
    </rPh>
    <phoneticPr fontId="3"/>
  </si>
  <si>
    <t>コンバイン</t>
    <phoneticPr fontId="3"/>
  </si>
  <si>
    <t>②　農業者の詳細</t>
    <rPh sb="2" eb="5">
      <t>ノウギョウシャ</t>
    </rPh>
    <rPh sb="6" eb="8">
      <t>ショウサイ</t>
    </rPh>
    <phoneticPr fontId="3"/>
  </si>
  <si>
    <t>政策金融公庫</t>
    <rPh sb="0" eb="2">
      <t>セイサク</t>
    </rPh>
    <rPh sb="2" eb="4">
      <t>キンユウ</t>
    </rPh>
    <rPh sb="4" eb="6">
      <t>コウコ</t>
    </rPh>
    <phoneticPr fontId="3"/>
  </si>
  <si>
    <t>アタッチメント</t>
    <phoneticPr fontId="3"/>
  </si>
  <si>
    <t>ＧＰＳガイダンス</t>
    <phoneticPr fontId="3"/>
  </si>
  <si>
    <t>③　主な作目体系</t>
    <rPh sb="2" eb="3">
      <t>オモ</t>
    </rPh>
    <rPh sb="4" eb="6">
      <t>サクモク</t>
    </rPh>
    <rPh sb="6" eb="8">
      <t>タイケイ</t>
    </rPh>
    <phoneticPr fontId="3"/>
  </si>
  <si>
    <t>作目体系</t>
    <rPh sb="0" eb="2">
      <t>サクモク</t>
    </rPh>
    <rPh sb="2" eb="4">
      <t>タイケイ</t>
    </rPh>
    <phoneticPr fontId="3"/>
  </si>
  <si>
    <t>果樹作</t>
    <rPh sb="0" eb="2">
      <t>カジュ</t>
    </rPh>
    <rPh sb="2" eb="3">
      <t>サク</t>
    </rPh>
    <phoneticPr fontId="3"/>
  </si>
  <si>
    <t>露地花き</t>
    <rPh sb="0" eb="2">
      <t>ロジ</t>
    </rPh>
    <rPh sb="2" eb="3">
      <t>カ</t>
    </rPh>
    <phoneticPr fontId="3"/>
  </si>
  <si>
    <t>施設花き</t>
    <rPh sb="0" eb="2">
      <t>シセツ</t>
    </rPh>
    <rPh sb="2" eb="3">
      <t>カ</t>
    </rPh>
    <phoneticPr fontId="3"/>
  </si>
  <si>
    <t>酪農</t>
    <rPh sb="0" eb="2">
      <t>ラクノウ</t>
    </rPh>
    <phoneticPr fontId="3"/>
  </si>
  <si>
    <t>繁殖牛</t>
    <rPh sb="0" eb="2">
      <t>ハンショク</t>
    </rPh>
    <rPh sb="2" eb="3">
      <t>ギュウ</t>
    </rPh>
    <phoneticPr fontId="3"/>
  </si>
  <si>
    <t>肥育牛</t>
    <rPh sb="0" eb="3">
      <t>ヒイクギュウ</t>
    </rPh>
    <phoneticPr fontId="3"/>
  </si>
  <si>
    <t>サイロ</t>
    <phoneticPr fontId="3"/>
  </si>
  <si>
    <t>養豚</t>
    <rPh sb="0" eb="2">
      <t>ヨウトン</t>
    </rPh>
    <phoneticPr fontId="3"/>
  </si>
  <si>
    <t>採卵養鶏</t>
    <rPh sb="0" eb="2">
      <t>サイラン</t>
    </rPh>
    <rPh sb="2" eb="4">
      <t>ヨウケイ</t>
    </rPh>
    <phoneticPr fontId="3"/>
  </si>
  <si>
    <t>ブロイラー養鶏</t>
    <rPh sb="5" eb="7">
      <t>ヨウケイ</t>
    </rPh>
    <phoneticPr fontId="3"/>
  </si>
  <si>
    <t>中間拠点施設</t>
    <rPh sb="0" eb="2">
      <t>チュウカン</t>
    </rPh>
    <rPh sb="2" eb="4">
      <t>キョテン</t>
    </rPh>
    <rPh sb="4" eb="6">
      <t>シセツ</t>
    </rPh>
    <phoneticPr fontId="3"/>
  </si>
  <si>
    <t>　</t>
    <phoneticPr fontId="3"/>
  </si>
  <si>
    <t>⑦耕作放棄地の解消</t>
    <rPh sb="1" eb="3">
      <t>コウサク</t>
    </rPh>
    <rPh sb="3" eb="4">
      <t>ホウ</t>
    </rPh>
    <rPh sb="4" eb="5">
      <t>キ</t>
    </rPh>
    <rPh sb="5" eb="6">
      <t>チ</t>
    </rPh>
    <rPh sb="7" eb="8">
      <t>カイ</t>
    </rPh>
    <rPh sb="8" eb="9">
      <t>キエル</t>
    </rPh>
    <phoneticPr fontId="3"/>
  </si>
  <si>
    <t>現状値
（千円）</t>
    <rPh sb="0" eb="2">
      <t>ゲンジョウ</t>
    </rPh>
    <rPh sb="2" eb="3">
      <t>チ</t>
    </rPh>
    <rPh sb="5" eb="6">
      <t>セン</t>
    </rPh>
    <rPh sb="6" eb="7">
      <t>エン</t>
    </rPh>
    <phoneticPr fontId="3"/>
  </si>
  <si>
    <t>目標値
（千円）</t>
    <rPh sb="0" eb="3">
      <t>モクヒョウチ</t>
    </rPh>
    <rPh sb="5" eb="6">
      <t>セン</t>
    </rPh>
    <rPh sb="6" eb="7">
      <t>エン</t>
    </rPh>
    <phoneticPr fontId="3"/>
  </si>
  <si>
    <t>(ｱ)及び(ｲ)以外の経営体で現状より経営面積の拡大</t>
    <rPh sb="3" eb="4">
      <t>オヨ</t>
    </rPh>
    <rPh sb="8" eb="10">
      <t>イガイ</t>
    </rPh>
    <rPh sb="11" eb="14">
      <t>ケイエイタイ</t>
    </rPh>
    <rPh sb="15" eb="17">
      <t>ゲンジョウ</t>
    </rPh>
    <rPh sb="19" eb="21">
      <t>ケイエイ</t>
    </rPh>
    <rPh sb="21" eb="23">
      <t>メンセキ</t>
    </rPh>
    <rPh sb="24" eb="26">
      <t>カクダイ</t>
    </rPh>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</si>
  <si>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</si>
  <si>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</si>
  <si>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</si>
  <si>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</si>
  <si>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</si>
  <si>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</si>
  <si>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</si>
  <si>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</si>
  <si>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</si>
  <si>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</si>
  <si>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⑧b</t>
    <phoneticPr fontId="3"/>
  </si>
  <si>
    <t>⑧a</t>
    <phoneticPr fontId="3"/>
  </si>
  <si>
    <t>①(ｲ)</t>
    <phoneticPr fontId="3"/>
  </si>
  <si>
    <t>①(ｳ)</t>
    <phoneticPr fontId="3"/>
  </si>
  <si>
    <t>①(ｱ)</t>
    <phoneticPr fontId="3"/>
  </si>
  <si>
    <t>⑨a</t>
    <phoneticPr fontId="3"/>
  </si>
  <si>
    <t>⑨b</t>
    <phoneticPr fontId="3"/>
  </si>
  <si>
    <t>⑩a</t>
    <phoneticPr fontId="3"/>
  </si>
  <si>
    <t>⑩b</t>
    <phoneticPr fontId="3"/>
  </si>
  <si>
    <t>合計</t>
    <rPh sb="0" eb="2">
      <t>ゴウケイ</t>
    </rPh>
    <phoneticPr fontId="3"/>
  </si>
  <si>
    <t>地区平均</t>
    <rPh sb="0" eb="2">
      <t>チク</t>
    </rPh>
    <rPh sb="2" eb="4">
      <t>ヘイキン</t>
    </rPh>
    <phoneticPr fontId="3"/>
  </si>
  <si>
    <t>ａ　過去５年以内に融資を受けて雇用を拡大（※常時雇用増加数を記入）</t>
    <phoneticPr fontId="3"/>
  </si>
  <si>
    <t>ｂ　過去５年以内に増加した常時雇用者の２分の１以上が、３年以上雇用継続</t>
    <phoneticPr fontId="3"/>
  </si>
  <si>
    <t>ｂ　⑨のうち青年就農給付金（経営開始型）の給付期間中に給付終了</t>
    <phoneticPr fontId="3"/>
  </si>
  <si>
    <t>ａ　就農に向けて必要な技術等を習得できる経営体として都道府県が認めた者である</t>
    <phoneticPr fontId="3"/>
  </si>
  <si>
    <t>ｂ　過去５年以内に独立した認定新規就農者又は認定農業者（※農業研修生数を記入）</t>
    <phoneticPr fontId="3"/>
  </si>
  <si>
    <t>〔様式２〕</t>
    <rPh sb="1" eb="3">
      <t>ヨウシキ</t>
    </rPh>
    <phoneticPr fontId="3"/>
  </si>
  <si>
    <t>○○県</t>
    <rPh sb="2" eb="3">
      <t>ケン</t>
    </rPh>
    <phoneticPr fontId="3"/>
  </si>
  <si>
    <t>○○市</t>
    <rPh sb="2" eb="3">
      <t>シ</t>
    </rPh>
    <phoneticPr fontId="3"/>
  </si>
  <si>
    <t>○○</t>
  </si>
  <si>
    <t>経営　太郎</t>
    <rPh sb="0" eb="2">
      <t>ケイエイ</t>
    </rPh>
    <rPh sb="3" eb="5">
      <t>タロウ</t>
    </rPh>
    <phoneticPr fontId="3"/>
  </si>
  <si>
    <t>30代</t>
  </si>
  <si>
    <t>経営　次郎</t>
    <rPh sb="0" eb="2">
      <t>ケイエイ</t>
    </rPh>
    <rPh sb="3" eb="5">
      <t>ジロウ</t>
    </rPh>
    <phoneticPr fontId="3"/>
  </si>
  <si>
    <t>60代</t>
  </si>
  <si>
    <t>経営　三郎</t>
    <rPh sb="0" eb="2">
      <t>ケイエイ</t>
    </rPh>
    <rPh sb="3" eb="5">
      <t>サブロウ</t>
    </rPh>
    <phoneticPr fontId="3"/>
  </si>
  <si>
    <t>20代</t>
  </si>
  <si>
    <t>経営　四郎</t>
    <rPh sb="0" eb="2">
      <t>ケイエイ</t>
    </rPh>
    <rPh sb="3" eb="5">
      <t>シロウ</t>
    </rPh>
    <phoneticPr fontId="3"/>
  </si>
  <si>
    <t>40代</t>
  </si>
  <si>
    <t>経営　五郎</t>
    <rPh sb="0" eb="2">
      <t>ケイエイ</t>
    </rPh>
    <rPh sb="3" eb="5">
      <t>ゴロウ</t>
    </rPh>
    <phoneticPr fontId="3"/>
  </si>
  <si>
    <t>70代</t>
  </si>
  <si>
    <t>(株)〇〇農場</t>
    <rPh sb="0" eb="3">
      <t>カブ</t>
    </rPh>
    <rPh sb="5" eb="7">
      <t>ノウジョウ</t>
    </rPh>
    <phoneticPr fontId="3"/>
  </si>
  <si>
    <t>(農)〇〇営農</t>
    <rPh sb="1" eb="2">
      <t>ノウ</t>
    </rPh>
    <rPh sb="5" eb="7">
      <t>エイノウ</t>
    </rPh>
    <phoneticPr fontId="3"/>
  </si>
  <si>
    <t>中心経営体であり、農地中間管理機構から賃借権等の設定を受けた者</t>
  </si>
  <si>
    <t>法人以外</t>
  </si>
  <si>
    <t>中心経営体</t>
  </si>
  <si>
    <t>法人</t>
  </si>
  <si>
    <t>クローラトラクター　135ps　1台</t>
  </si>
  <si>
    <t>グレンドリル　4ｍ　1台</t>
  </si>
  <si>
    <t>パワーハロー　3ｍ　1台</t>
  </si>
  <si>
    <t>田植機　８条　１台</t>
  </si>
  <si>
    <t>ロータリー　３ｍ　１台</t>
  </si>
  <si>
    <t>パイプハウス　９連棟（2,800㎡）</t>
    <rPh sb="8" eb="9">
      <t>レン</t>
    </rPh>
    <rPh sb="9" eb="10">
      <t>トウ</t>
    </rPh>
    <phoneticPr fontId="3"/>
  </si>
  <si>
    <t>レーザーレベラー　耕起幅410cm　１台</t>
    <rPh sb="9" eb="10">
      <t>タガヤ</t>
    </rPh>
    <rPh sb="10" eb="11">
      <t>オ</t>
    </rPh>
    <rPh sb="11" eb="12">
      <t>ハバ</t>
    </rPh>
    <rPh sb="19" eb="20">
      <t>ダイ</t>
    </rPh>
    <phoneticPr fontId="3"/>
  </si>
  <si>
    <t>トラクター　106PS　1台</t>
    <rPh sb="13" eb="14">
      <t>ダイ</t>
    </rPh>
    <phoneticPr fontId="3"/>
  </si>
  <si>
    <t>パイプハウス　６棟（2,000㎡）</t>
    <rPh sb="8" eb="9">
      <t>トウ</t>
    </rPh>
    <phoneticPr fontId="3"/>
  </si>
  <si>
    <t>イチゴ高設栽培システム６棟分　一式</t>
    <rPh sb="3" eb="5">
      <t>コウセツ</t>
    </rPh>
    <rPh sb="5" eb="7">
      <t>サイバイ</t>
    </rPh>
    <rPh sb="12" eb="13">
      <t>トウ</t>
    </rPh>
    <rPh sb="13" eb="14">
      <t>ブン</t>
    </rPh>
    <rPh sb="15" eb="17">
      <t>イッシキ</t>
    </rPh>
    <phoneticPr fontId="3"/>
  </si>
  <si>
    <t>乾燥調製施設(建屋)　１棟</t>
  </si>
  <si>
    <t>遠赤外線乾燥機50石×4台</t>
    <rPh sb="0" eb="4">
      <t>エンセキガイセン</t>
    </rPh>
    <rPh sb="4" eb="7">
      <t>カンソウキ</t>
    </rPh>
    <rPh sb="9" eb="10">
      <t>コク</t>
    </rPh>
    <rPh sb="12" eb="13">
      <t>ダイ</t>
    </rPh>
    <phoneticPr fontId="3"/>
  </si>
  <si>
    <t>トラクター　300PS　1台</t>
    <rPh sb="13" eb="14">
      <t>ダイ</t>
    </rPh>
    <phoneticPr fontId="3"/>
  </si>
  <si>
    <t>千円/10a</t>
    <rPh sb="0" eb="2">
      <t>センエン</t>
    </rPh>
    <phoneticPr fontId="3"/>
  </si>
  <si>
    <t xml:space="preserve">現状値
</t>
    <rPh sb="0" eb="2">
      <t>ゲンジョウ</t>
    </rPh>
    <rPh sb="2" eb="3">
      <t>チ</t>
    </rPh>
    <phoneticPr fontId="3"/>
  </si>
  <si>
    <t xml:space="preserve">目標値
</t>
    <rPh sb="0" eb="3">
      <t>モクヒョウチ</t>
    </rPh>
    <phoneticPr fontId="3"/>
  </si>
  <si>
    <t>千円/10a</t>
  </si>
  <si>
    <t>両方</t>
  </si>
  <si>
    <t>主</t>
  </si>
  <si>
    <t>従</t>
  </si>
  <si>
    <t>ｂ　⑨のうち青年就農給付金（経営開始型）の給付期間中に給付終了</t>
    <phoneticPr fontId="3"/>
  </si>
  <si>
    <t>AI11用→</t>
  </si>
  <si>
    <t>青年等就農資金</t>
    <rPh sb="0" eb="2">
      <t>セイネン</t>
    </rPh>
    <rPh sb="2" eb="3">
      <t>トウ</t>
    </rPh>
    <rPh sb="3" eb="5">
      <t>シュウノウ</t>
    </rPh>
    <rPh sb="5" eb="7">
      <t>シキン</t>
    </rPh>
    <phoneticPr fontId="3"/>
  </si>
  <si>
    <t>公庫資金（改良資金）</t>
    <rPh sb="0" eb="2">
      <t>コウコ</t>
    </rPh>
    <rPh sb="2" eb="4">
      <t>シキン</t>
    </rPh>
    <rPh sb="5" eb="7">
      <t>カイリョウ</t>
    </rPh>
    <rPh sb="7" eb="9">
      <t>シキン</t>
    </rPh>
    <phoneticPr fontId="3"/>
  </si>
  <si>
    <t>⑩雇用</t>
    <rPh sb="1" eb="3">
      <t>コヨウ</t>
    </rPh>
    <phoneticPr fontId="3"/>
  </si>
  <si>
    <r>
      <rPr>
        <sz val="8"/>
        <color rgb="FFFF0000"/>
        <rFont val="ＭＳ 明朝"/>
        <family val="1"/>
        <charset val="128"/>
      </rPr>
      <t>ａ</t>
    </r>
    <r>
      <rPr>
        <sz val="8"/>
        <rFont val="ＭＳ 明朝"/>
        <family val="1"/>
        <charset val="128"/>
      </rPr>
      <t>　⑨のうち45歳までに就農した者である</t>
    </r>
    <phoneticPr fontId="3"/>
  </si>
  <si>
    <t>平成28年度担い手確保・経営強化支援事業要望地区個別表(Ｂ表)</t>
    <rPh sb="24" eb="26">
      <t>コベツ</t>
    </rPh>
    <rPh sb="26" eb="27">
      <t>ヒョウ</t>
    </rPh>
    <phoneticPr fontId="3"/>
  </si>
  <si>
    <t>北海道</t>
    <rPh sb="0" eb="3">
      <t>ホッカイドウ</t>
    </rPh>
    <phoneticPr fontId="3"/>
  </si>
  <si>
    <t>幕別町</t>
    <rPh sb="0" eb="3">
      <t>マクベツチョウ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</si>
</sst>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
  </numFmts>
  <fonts count="2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4"/>
      <name val="ＭＳ 明朝"/>
      <family val="1"/>
      <charset val="128"/>
    </font>
    <font>
      <sz val="9"/>
      <name val="ＭＳ 明朝"/>
      <family val="1"/>
      <charset val="128"/>
    </font>
    <font>
      <sz val="11"/>
      <name val="ＭＳ 明朝"/>
      <family val="1"/>
      <charset val="128"/>
    </font>
    <font>
      <sz val="8"/>
      <name val="ＭＳ 明朝"/>
      <family val="1"/>
      <charset val="128"/>
    </font>
    <font>
      <b/>
      <sz val="8"/>
      <name val="ＭＳ 明朝"/>
      <family val="1"/>
      <charset val="128"/>
    </font>
    <font>
      <b/>
      <sz val="9"/>
      <name val="ＭＳ 明朝"/>
      <family val="1"/>
      <charset val="128"/>
    </font>
    <font>
      <sz val="8"/>
      <color rgb="FF0000FF"/>
      <name val="ＭＳ 明朝"/>
      <family val="1"/>
      <charset val="128"/>
    </font>
    <font>
      <sz val="9"/>
      <color rgb="FF0000FF"/>
      <name val="ＭＳ 明朝"/>
      <family val="1"/>
      <charset val="128"/>
    </font>
    <font>
      <sz val="8"/>
      <color theme="0"/>
      <name val="ＭＳ 明朝"/>
      <family val="1"/>
      <charset val="128"/>
    </font>
    <font>
      <sz val="8"/>
      <color rgb="FFFF0000"/>
      <name val="ＭＳ 明朝"/>
      <family val="1"/>
      <charset val="128"/>
    </font>
    <font>
      <b/>
      <sz val="20"/>
      <name val="ＭＳ 明朝"/>
      <family val="1"/>
      <charset val="128"/>
    </font>
    <font>
      <sz val="12"/>
      <name val="ＭＳ 明朝"/>
      <family val="1"/>
      <charset val="128"/>
    </font>
    <font>
      <sz val="11"/>
      <color theme="1"/>
      <name val="ＭＳ 明朝"/>
      <family val="1"/>
      <charset val="128"/>
    </font>
    <font>
      <sz val="14"/>
      <color theme="1"/>
      <name val="ＭＳ 明朝"/>
      <family val="1"/>
      <charset val="128"/>
    </font>
    <font>
      <sz val="9"/>
      <color theme="1"/>
      <name val="ＭＳ 明朝"/>
      <family val="1"/>
      <charset val="128"/>
    </font>
    <font>
      <sz val="9"/>
      <color theme="1"/>
      <name val="ＭＳ Ｐゴシック"/>
      <family val="3"/>
      <charset val="128"/>
    </font>
    <font>
      <sz val="8.5"/>
      <color theme="1"/>
      <name val="ＭＳ 明朝"/>
      <family val="1"/>
      <charset val="128"/>
    </font>
  </fonts>
  <fills count="10">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9"/>
        <bgColor indexed="64"/>
      </patternFill>
    </fill>
    <fill>
      <patternFill patternType="solid">
        <fgColor rgb="FFCCFFFF"/>
        <bgColor indexed="64"/>
      </patternFill>
    </fill>
    <fill>
      <patternFill patternType="solid">
        <fgColor theme="1" tint="4.9989318521683403E-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indexed="22"/>
        <bgColor indexed="64"/>
      </patternFill>
    </fill>
  </fills>
  <borders count="67">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9" fontId="2" fillId="0" borderId="0" applyFont="0" applyFill="0" applyBorder="0" applyAlignment="0" applyProtection="0">
      <alignment vertical="center"/>
    </xf>
    <xf numFmtId="6" fontId="2" fillId="0" borderId="0" applyFont="0" applyFill="0" applyBorder="0" applyAlignment="0" applyProtection="0">
      <alignment vertical="center"/>
    </xf>
    <xf numFmtId="0" fontId="5" fillId="0" borderId="0"/>
  </cellStyleXfs>
  <cellXfs count="349">
    <xf numFmtId="0" fontId="0" fillId="0" borderId="0" xfId="0">
      <alignment vertical="center"/>
    </xf>
    <xf numFmtId="0" fontId="6" fillId="2" borderId="18" xfId="2" applyFont="1" applyFill="1" applyBorder="1" applyAlignment="1">
      <alignment horizontal="center" vertical="top" shrinkToFit="1"/>
    </xf>
    <xf numFmtId="0" fontId="6" fillId="2" borderId="16" xfId="2" applyFont="1" applyFill="1" applyBorder="1" applyAlignment="1">
      <alignment horizontal="center" wrapText="1"/>
    </xf>
    <xf numFmtId="0" fontId="6" fillId="0" borderId="1" xfId="2" applyFont="1" applyFill="1" applyBorder="1" applyAlignment="1" applyProtection="1">
      <alignment horizontal="center" wrapText="1"/>
      <protection locked="0"/>
    </xf>
    <xf numFmtId="0" fontId="6" fillId="0" borderId="5" xfId="2" applyFont="1" applyFill="1" applyBorder="1" applyAlignment="1" applyProtection="1">
      <alignment horizontal="center" wrapText="1"/>
      <protection locked="0"/>
    </xf>
    <xf numFmtId="0" fontId="6" fillId="0" borderId="17" xfId="2" applyFont="1" applyFill="1" applyBorder="1" applyAlignment="1" applyProtection="1">
      <alignment horizontal="center" vertical="center"/>
      <protection locked="0"/>
    </xf>
    <xf numFmtId="0" fontId="6" fillId="0" borderId="6" xfId="2" applyFont="1" applyFill="1" applyBorder="1" applyAlignment="1" applyProtection="1">
      <alignment horizontal="center" vertical="center"/>
      <protection locked="0"/>
    </xf>
    <xf numFmtId="0" fontId="6" fillId="0" borderId="25" xfId="2" applyFont="1" applyFill="1" applyBorder="1" applyAlignment="1" applyProtection="1">
      <alignment horizontal="center" vertical="center"/>
      <protection locked="0"/>
    </xf>
    <xf numFmtId="0" fontId="6" fillId="0" borderId="0" xfId="2" applyFont="1" applyFill="1" applyBorder="1" applyAlignment="1" applyProtection="1">
      <alignment horizontal="center" wrapText="1"/>
      <protection locked="0"/>
    </xf>
    <xf numFmtId="0" fontId="6" fillId="0" borderId="4" xfId="2" applyFont="1" applyFill="1" applyBorder="1" applyAlignment="1" applyProtection="1">
      <alignment horizontal="center" wrapText="1"/>
      <protection locked="0"/>
    </xf>
    <xf numFmtId="0" fontId="6" fillId="0" borderId="28" xfId="2" applyFont="1" applyFill="1" applyBorder="1" applyAlignment="1" applyProtection="1">
      <alignment horizontal="center" vertical="center"/>
      <protection locked="0"/>
    </xf>
    <xf numFmtId="0" fontId="6" fillId="0" borderId="0" xfId="2" applyFont="1" applyFill="1" applyBorder="1" applyAlignment="1" applyProtection="1">
      <alignment horizontal="center" vertical="top" shrinkToFit="1"/>
      <protection locked="0"/>
    </xf>
    <xf numFmtId="0" fontId="6" fillId="0" borderId="4" xfId="2" applyFont="1" applyFill="1" applyBorder="1" applyAlignment="1" applyProtection="1">
      <alignment horizontal="center" vertical="top" shrinkToFit="1"/>
      <protection locked="0"/>
    </xf>
    <xf numFmtId="0" fontId="10" fillId="0" borderId="3" xfId="2" applyFont="1" applyFill="1" applyBorder="1" applyAlignment="1" applyProtection="1">
      <alignment horizontal="left" vertical="top" wrapText="1"/>
      <protection locked="0"/>
    </xf>
    <xf numFmtId="0" fontId="8" fillId="0" borderId="6" xfId="2" applyFont="1" applyFill="1" applyBorder="1" applyProtection="1">
      <alignment vertical="center"/>
      <protection locked="0"/>
    </xf>
    <xf numFmtId="0" fontId="6" fillId="0" borderId="0" xfId="2" applyFont="1" applyFill="1" applyBorder="1" applyAlignment="1" applyProtection="1">
      <alignment horizontal="left" vertical="top" wrapText="1"/>
      <protection locked="0"/>
    </xf>
    <xf numFmtId="0" fontId="13" fillId="6" borderId="36" xfId="2" applyFont="1" applyFill="1" applyBorder="1" applyAlignment="1" applyProtection="1">
      <alignment horizontal="left" vertical="center" wrapText="1"/>
      <protection locked="0"/>
    </xf>
    <xf numFmtId="0" fontId="6" fillId="0" borderId="31" xfId="2" applyFont="1" applyFill="1" applyBorder="1" applyAlignment="1" applyProtection="1">
      <alignment horizontal="center" vertical="center" wrapText="1"/>
      <protection locked="0"/>
    </xf>
    <xf numFmtId="0" fontId="7" fillId="4" borderId="0" xfId="4" applyFont="1" applyFill="1" applyAlignment="1" applyProtection="1">
      <alignment horizontal="left" vertical="center"/>
      <protection locked="0"/>
    </xf>
    <xf numFmtId="0" fontId="7" fillId="4" borderId="0" xfId="2" applyFont="1" applyFill="1" applyAlignment="1" applyProtection="1">
      <alignment vertical="center"/>
      <protection locked="0"/>
    </xf>
    <xf numFmtId="0" fontId="6" fillId="0" borderId="0" xfId="2" applyFont="1" applyProtection="1">
      <alignment vertical="center"/>
      <protection locked="0"/>
    </xf>
    <xf numFmtId="0" fontId="6" fillId="0" borderId="0" xfId="2" applyFont="1" applyAlignment="1" applyProtection="1">
      <alignment horizontal="center" vertical="center"/>
      <protection locked="0"/>
    </xf>
    <xf numFmtId="0" fontId="6" fillId="0" borderId="0" xfId="2" applyFont="1" applyFill="1" applyBorder="1" applyProtection="1">
      <alignment vertical="center"/>
      <protection locked="0"/>
    </xf>
    <xf numFmtId="0" fontId="6" fillId="0" borderId="0" xfId="2" applyFont="1" applyFill="1" applyBorder="1" applyAlignment="1" applyProtection="1">
      <alignment vertical="center"/>
      <protection locked="0"/>
    </xf>
    <xf numFmtId="0" fontId="6" fillId="0" borderId="0" xfId="2" applyFont="1" applyBorder="1" applyProtection="1">
      <alignment vertical="center"/>
      <protection locked="0"/>
    </xf>
    <xf numFmtId="0" fontId="6" fillId="0" borderId="12" xfId="2" applyFont="1" applyBorder="1" applyProtection="1">
      <alignment vertical="center"/>
      <protection locked="0"/>
    </xf>
    <xf numFmtId="0" fontId="8" fillId="0" borderId="1" xfId="2" applyFont="1" applyFill="1" applyBorder="1" applyAlignment="1" applyProtection="1">
      <alignment horizontal="center" vertical="center"/>
      <protection locked="0"/>
    </xf>
    <xf numFmtId="0" fontId="8" fillId="0" borderId="5" xfId="2" applyFont="1" applyFill="1" applyBorder="1" applyAlignment="1" applyProtection="1">
      <alignment horizontal="center" vertical="center"/>
      <protection locked="0"/>
    </xf>
    <xf numFmtId="0" fontId="8" fillId="0" borderId="2" xfId="2" applyFont="1" applyFill="1" applyBorder="1" applyAlignment="1" applyProtection="1">
      <alignment vertical="center" wrapText="1"/>
      <protection locked="0"/>
    </xf>
    <xf numFmtId="0" fontId="8" fillId="0" borderId="3" xfId="2" applyFont="1" applyFill="1" applyBorder="1" applyAlignment="1" applyProtection="1">
      <alignment vertical="center" wrapText="1"/>
      <protection locked="0"/>
    </xf>
    <xf numFmtId="0" fontId="8" fillId="0" borderId="0" xfId="2" applyFont="1" applyFill="1" applyBorder="1" applyAlignment="1" applyProtection="1">
      <alignment vertical="center" wrapText="1"/>
      <protection locked="0"/>
    </xf>
    <xf numFmtId="0" fontId="8" fillId="0" borderId="1" xfId="2" applyFont="1" applyFill="1" applyBorder="1" applyAlignment="1" applyProtection="1">
      <alignment vertical="center" wrapText="1"/>
      <protection locked="0"/>
    </xf>
    <xf numFmtId="0" fontId="13" fillId="6" borderId="9" xfId="2" applyFont="1" applyFill="1" applyBorder="1" applyAlignment="1" applyProtection="1">
      <alignment horizontal="left" vertical="center" wrapText="1"/>
      <protection locked="0"/>
    </xf>
    <xf numFmtId="0" fontId="8" fillId="0" borderId="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7" fillId="3" borderId="14" xfId="4" applyFont="1" applyFill="1" applyBorder="1" applyAlignment="1" applyProtection="1">
      <alignment horizontal="center" vertical="center" wrapText="1"/>
      <protection locked="0"/>
    </xf>
    <xf numFmtId="0" fontId="7" fillId="3" borderId="2" xfId="4" applyFont="1" applyFill="1" applyBorder="1" applyAlignment="1" applyProtection="1">
      <alignment horizontal="center" vertical="center" wrapText="1"/>
      <protection locked="0"/>
    </xf>
    <xf numFmtId="0" fontId="6" fillId="0" borderId="16" xfId="2" applyFont="1" applyFill="1" applyBorder="1" applyAlignment="1" applyProtection="1">
      <alignment vertical="center" wrapText="1" shrinkToFit="1"/>
      <protection locked="0"/>
    </xf>
    <xf numFmtId="0" fontId="6" fillId="0" borderId="16" xfId="2" applyFont="1" applyFill="1" applyBorder="1" applyAlignment="1" applyProtection="1">
      <alignment horizontal="center" vertical="center" wrapText="1"/>
      <protection locked="0"/>
    </xf>
    <xf numFmtId="0" fontId="6" fillId="0" borderId="18" xfId="2" applyFont="1" applyFill="1" applyBorder="1" applyAlignment="1" applyProtection="1">
      <alignment horizontal="center" vertical="center" wrapText="1"/>
      <protection locked="0"/>
    </xf>
    <xf numFmtId="0" fontId="6" fillId="0" borderId="0" xfId="2" applyFont="1" applyFill="1" applyBorder="1" applyAlignment="1" applyProtection="1">
      <alignment horizontal="center" vertical="center"/>
      <protection locked="0"/>
    </xf>
    <xf numFmtId="0" fontId="8" fillId="0" borderId="16" xfId="2" applyFont="1" applyFill="1" applyBorder="1" applyAlignment="1" applyProtection="1">
      <alignment horizontal="center" vertical="center" wrapText="1"/>
      <protection locked="0"/>
    </xf>
    <xf numFmtId="0" fontId="8" fillId="0" borderId="1" xfId="2" applyFont="1" applyFill="1" applyBorder="1" applyAlignment="1" applyProtection="1">
      <alignment horizontal="center" vertical="center" wrapText="1"/>
      <protection locked="0"/>
    </xf>
    <xf numFmtId="0" fontId="6" fillId="0" borderId="11" xfId="2" applyFont="1" applyBorder="1" applyAlignment="1" applyProtection="1">
      <alignment horizontal="center" vertical="center"/>
      <protection locked="0"/>
    </xf>
    <xf numFmtId="0" fontId="6" fillId="0" borderId="12" xfId="2" applyFont="1" applyBorder="1" applyAlignment="1" applyProtection="1">
      <alignment horizontal="center" vertical="center"/>
      <protection locked="0"/>
    </xf>
    <xf numFmtId="0" fontId="8" fillId="0" borderId="16" xfId="2" applyFont="1" applyFill="1" applyBorder="1" applyAlignment="1" applyProtection="1">
      <alignment vertical="center" wrapText="1"/>
      <protection locked="0"/>
    </xf>
    <xf numFmtId="0" fontId="8" fillId="0" borderId="18" xfId="2" applyFont="1" applyFill="1" applyBorder="1" applyAlignment="1" applyProtection="1">
      <alignment vertical="center" wrapText="1"/>
      <protection locked="0"/>
    </xf>
    <xf numFmtId="0" fontId="8" fillId="0" borderId="6" xfId="2" applyFont="1" applyFill="1" applyBorder="1" applyAlignment="1" applyProtection="1">
      <alignment horizontal="distributed" vertical="center" wrapText="1" indent="5"/>
      <protection locked="0"/>
    </xf>
    <xf numFmtId="0" fontId="8" fillId="0" borderId="25" xfId="2" applyFont="1" applyFill="1" applyBorder="1" applyAlignment="1" applyProtection="1">
      <alignment horizontal="distributed" vertical="center" wrapText="1" indent="5"/>
      <protection locked="0"/>
    </xf>
    <xf numFmtId="0" fontId="6" fillId="2" borderId="18" xfId="2" applyFont="1" applyFill="1" applyBorder="1" applyAlignment="1">
      <alignment horizontal="center" vertical="top" textRotation="255" wrapText="1"/>
    </xf>
    <xf numFmtId="0" fontId="8" fillId="0" borderId="18" xfId="2" applyFont="1" applyFill="1" applyBorder="1" applyAlignment="1" applyProtection="1">
      <alignment horizontal="center" vertical="top" wrapText="1"/>
      <protection locked="0"/>
    </xf>
    <xf numFmtId="0" fontId="12" fillId="0" borderId="7" xfId="2" applyFont="1" applyFill="1" applyBorder="1" applyAlignment="1" applyProtection="1">
      <alignment vertical="center" wrapText="1"/>
      <protection locked="0"/>
    </xf>
    <xf numFmtId="0" fontId="6" fillId="0" borderId="31" xfId="2" applyFont="1" applyFill="1" applyBorder="1" applyAlignment="1" applyProtection="1">
      <alignment vertical="center" wrapText="1"/>
      <protection locked="0"/>
    </xf>
    <xf numFmtId="0" fontId="8" fillId="0" borderId="9" xfId="2" applyFont="1" applyFill="1" applyBorder="1" applyAlignment="1" applyProtection="1">
      <alignment vertical="center" wrapText="1"/>
      <protection locked="0"/>
    </xf>
    <xf numFmtId="0" fontId="8" fillId="0" borderId="8" xfId="2" applyFont="1" applyFill="1" applyBorder="1" applyAlignment="1" applyProtection="1">
      <alignment vertical="center" wrapText="1"/>
      <protection locked="0"/>
    </xf>
    <xf numFmtId="0" fontId="6" fillId="0" borderId="16" xfId="2" applyFont="1" applyFill="1" applyBorder="1" applyAlignment="1" applyProtection="1">
      <alignment horizontal="center" vertical="center"/>
      <protection locked="0"/>
    </xf>
    <xf numFmtId="0" fontId="6" fillId="0" borderId="18" xfId="2" applyFont="1" applyFill="1" applyBorder="1" applyAlignment="1" applyProtection="1">
      <alignment horizontal="center" vertical="center"/>
      <protection locked="0"/>
    </xf>
    <xf numFmtId="0" fontId="7" fillId="3" borderId="13" xfId="2" applyFont="1" applyFill="1" applyBorder="1" applyAlignment="1" applyProtection="1">
      <alignment horizontal="center" vertical="center" wrapText="1"/>
      <protection locked="0"/>
    </xf>
    <xf numFmtId="0" fontId="7" fillId="3" borderId="14" xfId="2" applyFont="1" applyFill="1" applyBorder="1" applyAlignment="1" applyProtection="1">
      <alignment horizontal="center" vertical="center" wrapText="1"/>
      <protection locked="0"/>
    </xf>
    <xf numFmtId="0" fontId="7" fillId="3" borderId="15" xfId="2" applyFont="1" applyFill="1" applyBorder="1" applyAlignment="1" applyProtection="1">
      <alignment horizontal="center" vertical="center" wrapText="1"/>
      <protection locked="0"/>
    </xf>
    <xf numFmtId="0" fontId="7" fillId="3" borderId="26" xfId="2" applyFont="1" applyFill="1" applyBorder="1" applyAlignment="1" applyProtection="1">
      <alignment horizontal="center" vertical="center" wrapText="1"/>
      <protection locked="0"/>
    </xf>
    <xf numFmtId="0" fontId="7" fillId="3" borderId="2" xfId="2" applyFont="1" applyFill="1" applyBorder="1" applyAlignment="1" applyProtection="1">
      <alignment horizontal="center" vertical="center" wrapText="1"/>
      <protection locked="0"/>
    </xf>
    <xf numFmtId="0" fontId="7" fillId="3" borderId="27" xfId="2" applyFont="1" applyFill="1" applyBorder="1" applyAlignment="1" applyProtection="1">
      <alignment horizontal="center" vertical="center" wrapText="1"/>
      <protection locked="0"/>
    </xf>
    <xf numFmtId="0" fontId="8" fillId="5" borderId="16" xfId="2" applyFont="1" applyFill="1" applyBorder="1" applyAlignment="1" applyProtection="1">
      <alignment horizontal="center" vertical="center" wrapText="1"/>
      <protection locked="0"/>
    </xf>
    <xf numFmtId="0" fontId="7" fillId="5" borderId="18" xfId="4" applyFont="1" applyFill="1" applyBorder="1" applyAlignment="1" applyProtection="1">
      <alignment horizontal="center" vertical="center" wrapText="1"/>
      <protection locked="0"/>
    </xf>
    <xf numFmtId="0" fontId="6" fillId="0" borderId="16" xfId="2" applyFont="1" applyFill="1" applyBorder="1" applyAlignment="1" applyProtection="1">
      <alignment horizontal="center" vertical="center" wrapText="1"/>
      <protection locked="0"/>
    </xf>
    <xf numFmtId="0" fontId="6" fillId="0" borderId="9" xfId="2" applyFont="1" applyFill="1" applyBorder="1" applyAlignment="1" applyProtection="1">
      <alignment horizontal="center" vertical="center" wrapText="1" shrinkToFit="1"/>
      <protection locked="0"/>
    </xf>
    <xf numFmtId="0" fontId="6" fillId="0" borderId="5" xfId="2" applyFont="1" applyFill="1" applyBorder="1" applyAlignment="1" applyProtection="1">
      <alignment horizontal="center" vertical="center" wrapText="1" shrinkToFit="1"/>
      <protection locked="0"/>
    </xf>
    <xf numFmtId="0" fontId="6" fillId="0" borderId="8" xfId="2" applyFont="1" applyFill="1" applyBorder="1" applyAlignment="1" applyProtection="1">
      <alignment horizontal="center" vertical="center" wrapText="1" shrinkToFit="1"/>
      <protection locked="0"/>
    </xf>
    <xf numFmtId="0" fontId="6" fillId="0" borderId="4" xfId="2" applyFont="1" applyFill="1" applyBorder="1" applyAlignment="1" applyProtection="1">
      <alignment horizontal="center" vertical="center" wrapText="1" shrinkToFit="1"/>
      <protection locked="0"/>
    </xf>
    <xf numFmtId="0" fontId="6" fillId="0" borderId="7" xfId="2" applyFont="1" applyFill="1" applyBorder="1" applyAlignment="1" applyProtection="1">
      <alignment horizontal="center" vertical="center" wrapText="1" shrinkToFit="1"/>
      <protection locked="0"/>
    </xf>
    <xf numFmtId="0" fontId="6" fillId="0" borderId="3" xfId="2" applyFont="1" applyFill="1" applyBorder="1" applyAlignment="1" applyProtection="1">
      <alignment horizontal="center" vertical="center" wrapText="1" shrinkToFit="1"/>
      <protection locked="0"/>
    </xf>
    <xf numFmtId="0" fontId="6" fillId="0" borderId="1" xfId="2" applyFont="1" applyFill="1" applyBorder="1" applyAlignment="1" applyProtection="1">
      <alignment horizontal="center" vertical="center" wrapText="1" shrinkToFit="1"/>
      <protection locked="0"/>
    </xf>
    <xf numFmtId="0" fontId="6" fillId="0" borderId="0" xfId="2" applyFont="1" applyFill="1" applyBorder="1" applyAlignment="1" applyProtection="1">
      <alignment horizontal="center" vertical="center" wrapText="1" shrinkToFit="1"/>
      <protection locked="0"/>
    </xf>
    <xf numFmtId="0" fontId="6" fillId="0" borderId="2" xfId="2" applyFont="1" applyFill="1" applyBorder="1" applyAlignment="1" applyProtection="1">
      <alignment horizontal="center" vertical="center" wrapText="1" shrinkToFit="1"/>
      <protection locked="0"/>
    </xf>
    <xf numFmtId="0" fontId="9" fillId="0" borderId="6" xfId="2" applyFont="1" applyFill="1" applyBorder="1" applyAlignment="1" applyProtection="1">
      <alignment horizontal="center" vertical="center"/>
      <protection locked="0"/>
    </xf>
    <xf numFmtId="0" fontId="9" fillId="0" borderId="10" xfId="2" applyFont="1" applyFill="1" applyBorder="1" applyAlignment="1" applyProtection="1">
      <alignment horizontal="center" vertical="center"/>
      <protection locked="0"/>
    </xf>
    <xf numFmtId="0" fontId="6" fillId="0" borderId="9" xfId="2" applyFont="1" applyFill="1" applyBorder="1" applyAlignment="1" applyProtection="1">
      <alignment horizontal="center" vertical="center" wrapText="1"/>
      <protection locked="0"/>
    </xf>
    <xf numFmtId="0" fontId="6" fillId="0" borderId="1" xfId="2" applyFont="1" applyFill="1" applyBorder="1" applyAlignment="1" applyProtection="1">
      <alignment horizontal="center" vertical="center"/>
      <protection locked="0"/>
    </xf>
    <xf numFmtId="0" fontId="6" fillId="0" borderId="8" xfId="2" applyFont="1" applyFill="1" applyBorder="1" applyAlignment="1" applyProtection="1">
      <alignment horizontal="center" vertical="center"/>
      <protection locked="0"/>
    </xf>
    <xf numFmtId="0" fontId="6" fillId="0" borderId="0" xfId="2" applyFont="1" applyFill="1" applyBorder="1" applyAlignment="1" applyProtection="1">
      <alignment horizontal="center" vertical="center"/>
      <protection locked="0"/>
    </xf>
    <xf numFmtId="0" fontId="8" fillId="0" borderId="16" xfId="2" applyFont="1" applyFill="1" applyBorder="1" applyAlignment="1" applyProtection="1">
      <alignment horizontal="center" vertical="center" wrapText="1"/>
      <protection locked="0"/>
    </xf>
    <xf numFmtId="0" fontId="6" fillId="5" borderId="18" xfId="2" applyFont="1" applyFill="1" applyBorder="1" applyAlignment="1">
      <alignment horizontal="center" vertical="top" textRotation="255" wrapText="1" shrinkToFit="1"/>
    </xf>
    <xf numFmtId="0" fontId="8" fillId="0" borderId="17" xfId="2" applyFont="1" applyFill="1" applyBorder="1" applyAlignment="1" applyProtection="1">
      <alignment horizontal="center" vertical="center" wrapText="1"/>
      <protection locked="0"/>
    </xf>
    <xf numFmtId="0" fontId="8" fillId="0" borderId="10" xfId="2" applyFont="1" applyFill="1" applyBorder="1" applyAlignment="1" applyProtection="1">
      <alignment horizontal="center" vertical="center" wrapText="1"/>
      <protection locked="0"/>
    </xf>
    <xf numFmtId="0" fontId="6" fillId="0" borderId="5" xfId="2" applyFont="1" applyFill="1" applyBorder="1" applyAlignment="1" applyProtection="1">
      <alignment horizontal="center" vertical="center"/>
      <protection locked="0"/>
    </xf>
    <xf numFmtId="0" fontId="6" fillId="0" borderId="7" xfId="2" applyFont="1" applyFill="1" applyBorder="1" applyAlignment="1" applyProtection="1">
      <alignment horizontal="center" vertical="center"/>
      <protection locked="0"/>
    </xf>
    <xf numFmtId="0" fontId="6" fillId="0" borderId="3" xfId="2" applyFont="1" applyFill="1" applyBorder="1" applyAlignment="1" applyProtection="1">
      <alignment horizontal="center" vertical="center"/>
      <protection locked="0"/>
    </xf>
    <xf numFmtId="0" fontId="6" fillId="0" borderId="5" xfId="2" applyFont="1" applyFill="1" applyBorder="1" applyAlignment="1" applyProtection="1">
      <alignment horizontal="center" vertical="center" wrapText="1"/>
      <protection locked="0"/>
    </xf>
    <xf numFmtId="0" fontId="6" fillId="0" borderId="7" xfId="2" applyFont="1" applyFill="1" applyBorder="1" applyAlignment="1" applyProtection="1">
      <alignment horizontal="center" vertical="center" wrapText="1"/>
      <protection locked="0"/>
    </xf>
    <xf numFmtId="0" fontId="6" fillId="0" borderId="3" xfId="2" applyFont="1" applyFill="1" applyBorder="1" applyAlignment="1" applyProtection="1">
      <alignment horizontal="center" vertical="center" wrapText="1"/>
      <protection locked="0"/>
    </xf>
    <xf numFmtId="0" fontId="8" fillId="0" borderId="29" xfId="2" applyFont="1" applyFill="1" applyBorder="1" applyAlignment="1" applyProtection="1">
      <alignment horizontal="center" vertical="center" wrapText="1"/>
      <protection locked="0"/>
    </xf>
    <xf numFmtId="0" fontId="8" fillId="0" borderId="1"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26" xfId="2" applyFont="1" applyFill="1" applyBorder="1" applyAlignment="1" applyProtection="1">
      <alignment horizontal="center" vertical="center" wrapText="1"/>
      <protection locked="0"/>
    </xf>
    <xf numFmtId="0" fontId="8" fillId="0" borderId="2" xfId="2" applyFont="1" applyFill="1" applyBorder="1" applyAlignment="1" applyProtection="1">
      <alignment horizontal="center" vertical="center" wrapText="1"/>
      <protection locked="0"/>
    </xf>
    <xf numFmtId="0" fontId="8" fillId="0" borderId="3" xfId="2" applyFont="1" applyFill="1" applyBorder="1" applyAlignment="1" applyProtection="1">
      <alignment horizontal="center" vertical="center" wrapText="1"/>
      <protection locked="0"/>
    </xf>
    <xf numFmtId="0" fontId="6" fillId="3" borderId="21" xfId="2" applyFont="1" applyFill="1" applyBorder="1" applyAlignment="1" applyProtection="1">
      <alignment horizontal="center" vertical="center" wrapText="1"/>
      <protection locked="0"/>
    </xf>
    <xf numFmtId="0" fontId="7" fillId="3" borderId="13" xfId="4" applyFont="1" applyFill="1" applyBorder="1" applyAlignment="1" applyProtection="1">
      <alignment horizontal="center" vertical="center" wrapText="1"/>
      <protection locked="0"/>
    </xf>
    <xf numFmtId="0" fontId="7" fillId="3" borderId="14" xfId="4" applyFont="1" applyFill="1" applyBorder="1" applyAlignment="1" applyProtection="1">
      <alignment horizontal="center" vertical="center" wrapText="1"/>
      <protection locked="0"/>
    </xf>
    <xf numFmtId="0" fontId="7" fillId="3" borderId="15" xfId="4" applyFont="1" applyFill="1" applyBorder="1" applyAlignment="1" applyProtection="1">
      <alignment horizontal="center" vertical="center" wrapText="1"/>
      <protection locked="0"/>
    </xf>
    <xf numFmtId="0" fontId="7" fillId="3" borderId="26" xfId="4" applyFont="1" applyFill="1" applyBorder="1" applyAlignment="1" applyProtection="1">
      <alignment horizontal="center" vertical="center" wrapText="1"/>
      <protection locked="0"/>
    </xf>
    <xf numFmtId="0" fontId="7" fillId="3" borderId="2" xfId="4" applyFont="1" applyFill="1" applyBorder="1" applyAlignment="1" applyProtection="1">
      <alignment horizontal="center" vertical="center" wrapText="1"/>
      <protection locked="0"/>
    </xf>
    <xf numFmtId="0" fontId="7" fillId="3" borderId="27" xfId="4" applyFont="1" applyFill="1" applyBorder="1" applyAlignment="1" applyProtection="1">
      <alignment horizontal="center" vertical="center" wrapText="1"/>
      <protection locked="0"/>
    </xf>
    <xf numFmtId="0" fontId="6" fillId="0" borderId="16" xfId="2" applyFont="1" applyFill="1" applyBorder="1" applyAlignment="1" applyProtection="1">
      <alignment vertical="center" wrapText="1" shrinkToFit="1"/>
      <protection locked="0"/>
    </xf>
    <xf numFmtId="0" fontId="6" fillId="0" borderId="18" xfId="2" applyFont="1" applyFill="1" applyBorder="1" applyAlignment="1" applyProtection="1">
      <alignment vertical="center" wrapText="1" shrinkToFit="1"/>
      <protection locked="0"/>
    </xf>
    <xf numFmtId="0" fontId="6" fillId="0" borderId="16" xfId="2" applyFont="1" applyFill="1" applyBorder="1" applyAlignment="1" applyProtection="1">
      <alignment horizontal="center" vertical="center" wrapText="1" shrinkToFit="1"/>
      <protection locked="0"/>
    </xf>
    <xf numFmtId="0" fontId="6" fillId="0" borderId="18" xfId="2" applyFont="1" applyFill="1" applyBorder="1" applyAlignment="1" applyProtection="1">
      <alignment horizontal="center" vertical="center" wrapText="1" shrinkToFit="1"/>
      <protection locked="0"/>
    </xf>
    <xf numFmtId="0" fontId="6" fillId="0" borderId="16" xfId="2" applyFont="1" applyFill="1" applyBorder="1" applyAlignment="1" applyProtection="1">
      <alignment horizontal="center" vertical="center" textRotation="255" wrapText="1"/>
      <protection locked="0"/>
    </xf>
    <xf numFmtId="0" fontId="6" fillId="0" borderId="18" xfId="2" applyFont="1" applyFill="1" applyBorder="1" applyAlignment="1" applyProtection="1">
      <alignment horizontal="center" vertical="center" textRotation="255" wrapText="1"/>
      <protection locked="0"/>
    </xf>
    <xf numFmtId="0" fontId="6" fillId="0" borderId="16" xfId="2" applyFont="1" applyFill="1" applyBorder="1" applyAlignment="1" applyProtection="1">
      <alignment horizontal="center" vertical="center" shrinkToFit="1"/>
      <protection locked="0"/>
    </xf>
    <xf numFmtId="0" fontId="6" fillId="0" borderId="18" xfId="2" applyFont="1" applyFill="1" applyBorder="1" applyAlignment="1" applyProtection="1">
      <alignment horizontal="center" vertical="center" shrinkToFit="1"/>
      <protection locked="0"/>
    </xf>
    <xf numFmtId="0" fontId="6" fillId="0" borderId="18"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14" fillId="0" borderId="16" xfId="2" applyFont="1" applyFill="1" applyBorder="1" applyAlignment="1" applyProtection="1">
      <alignment vertical="center" wrapText="1"/>
      <protection locked="0"/>
    </xf>
    <xf numFmtId="0" fontId="14" fillId="0" borderId="18" xfId="2" applyFont="1" applyFill="1" applyBorder="1" applyAlignment="1" applyProtection="1">
      <alignment vertical="center" wrapText="1"/>
      <protection locked="0"/>
    </xf>
    <xf numFmtId="0" fontId="8" fillId="0" borderId="35" xfId="2" applyFont="1" applyFill="1" applyBorder="1" applyAlignment="1" applyProtection="1">
      <alignment vertical="center" wrapText="1"/>
      <protection locked="0"/>
    </xf>
    <xf numFmtId="0" fontId="8" fillId="0" borderId="8" xfId="2" applyFont="1" applyFill="1" applyBorder="1" applyAlignment="1" applyProtection="1">
      <alignment horizontal="center" vertical="center" wrapText="1"/>
      <protection locked="0"/>
    </xf>
    <xf numFmtId="0" fontId="10" fillId="0" borderId="0" xfId="2" applyFont="1" applyFill="1" applyBorder="1" applyAlignment="1" applyProtection="1">
      <alignment horizontal="left" vertical="top" wrapText="1"/>
      <protection locked="0"/>
    </xf>
    <xf numFmtId="0" fontId="10" fillId="0" borderId="4" xfId="2" applyFont="1" applyFill="1" applyBorder="1" applyAlignment="1" applyProtection="1">
      <alignment horizontal="left" vertical="top" wrapText="1"/>
      <protection locked="0"/>
    </xf>
    <xf numFmtId="0" fontId="14" fillId="0" borderId="9" xfId="2" applyFont="1" applyFill="1" applyBorder="1" applyAlignment="1" applyProtection="1">
      <alignment vertical="center" wrapText="1"/>
      <protection locked="0"/>
    </xf>
    <xf numFmtId="0" fontId="14" fillId="0" borderId="8" xfId="2" applyFont="1" applyFill="1" applyBorder="1" applyAlignment="1" applyProtection="1">
      <alignment vertical="center" wrapText="1"/>
      <protection locked="0"/>
    </xf>
    <xf numFmtId="0" fontId="14" fillId="0" borderId="35" xfId="2" applyFont="1" applyFill="1" applyBorder="1" applyAlignment="1" applyProtection="1">
      <alignment vertical="center" wrapText="1"/>
      <protection locked="0"/>
    </xf>
    <xf numFmtId="0" fontId="8" fillId="0" borderId="28" xfId="2" applyFont="1" applyFill="1" applyBorder="1" applyAlignment="1" applyProtection="1">
      <alignment vertical="center" wrapText="1"/>
      <protection locked="0"/>
    </xf>
    <xf numFmtId="0" fontId="8" fillId="0" borderId="31" xfId="2" applyFont="1" applyFill="1" applyBorder="1" applyAlignment="1" applyProtection="1">
      <alignment vertical="center" wrapText="1"/>
      <protection locked="0"/>
    </xf>
    <xf numFmtId="0" fontId="8" fillId="0" borderId="30" xfId="2" applyFont="1" applyFill="1" applyBorder="1" applyAlignment="1" applyProtection="1">
      <alignment horizontal="distributed" vertical="center" indent="3"/>
      <protection locked="0"/>
    </xf>
    <xf numFmtId="0" fontId="8" fillId="0" borderId="6" xfId="2" applyFont="1" applyFill="1" applyBorder="1" applyAlignment="1" applyProtection="1">
      <alignment horizontal="distributed" vertical="center" indent="3"/>
      <protection locked="0"/>
    </xf>
    <xf numFmtId="0" fontId="8" fillId="0" borderId="10" xfId="2" applyFont="1" applyFill="1" applyBorder="1" applyAlignment="1" applyProtection="1">
      <alignment horizontal="distributed" vertical="center" indent="3"/>
      <protection locked="0"/>
    </xf>
    <xf numFmtId="0" fontId="8" fillId="0" borderId="32" xfId="2" applyFont="1" applyFill="1" applyBorder="1" applyAlignment="1" applyProtection="1">
      <alignment vertical="center" wrapText="1"/>
      <protection locked="0"/>
    </xf>
    <xf numFmtId="0" fontId="8" fillId="0" borderId="16" xfId="2" applyFont="1" applyFill="1" applyBorder="1" applyAlignment="1" applyProtection="1">
      <alignment horizontal="left" vertical="center" wrapText="1"/>
      <protection locked="0"/>
    </xf>
    <xf numFmtId="0" fontId="8" fillId="0" borderId="18" xfId="2" applyFont="1" applyFill="1" applyBorder="1" applyAlignment="1" applyProtection="1">
      <alignment horizontal="left" vertical="center" wrapText="1"/>
      <protection locked="0"/>
    </xf>
    <xf numFmtId="0" fontId="6" fillId="0" borderId="16" xfId="2" applyFont="1" applyBorder="1" applyAlignment="1" applyProtection="1">
      <alignment horizontal="center" vertical="center"/>
      <protection locked="0"/>
    </xf>
    <xf numFmtId="0" fontId="6" fillId="0" borderId="12" xfId="2" applyFont="1" applyBorder="1" applyAlignment="1" applyProtection="1">
      <alignment horizontal="center" vertical="center"/>
      <protection locked="0"/>
    </xf>
    <xf numFmtId="0" fontId="8" fillId="0" borderId="39" xfId="2" applyFont="1" applyFill="1" applyBorder="1" applyAlignment="1" applyProtection="1">
      <alignment vertical="center" wrapText="1"/>
      <protection locked="0"/>
    </xf>
    <xf numFmtId="0" fontId="6" fillId="5" borderId="35" xfId="2" applyFont="1" applyFill="1" applyBorder="1" applyAlignment="1">
      <alignment horizontal="center" vertical="top" textRotation="255" wrapText="1" shrinkToFit="1"/>
    </xf>
    <xf numFmtId="0" fontId="6" fillId="0" borderId="35" xfId="2" applyFont="1" applyFill="1" applyBorder="1" applyAlignment="1" applyProtection="1">
      <alignment vertical="center" wrapText="1" shrinkToFit="1"/>
      <protection locked="0"/>
    </xf>
    <xf numFmtId="0" fontId="6" fillId="0" borderId="35" xfId="2" applyFont="1" applyFill="1" applyBorder="1" applyAlignment="1" applyProtection="1">
      <alignment horizontal="center" vertical="center" wrapText="1" shrinkToFit="1"/>
      <protection locked="0"/>
    </xf>
    <xf numFmtId="0" fontId="6" fillId="0" borderId="35" xfId="2" applyFont="1" applyFill="1" applyBorder="1" applyAlignment="1" applyProtection="1">
      <alignment horizontal="center" vertical="center" textRotation="255" wrapText="1"/>
      <protection locked="0"/>
    </xf>
    <xf numFmtId="0" fontId="8" fillId="0" borderId="37" xfId="2" applyFont="1" applyFill="1" applyBorder="1" applyAlignment="1" applyProtection="1">
      <alignment vertical="center" wrapText="1"/>
      <protection locked="0"/>
    </xf>
    <xf numFmtId="0" fontId="8" fillId="0" borderId="35" xfId="2" applyFont="1" applyFill="1" applyBorder="1" applyAlignment="1" applyProtection="1">
      <alignment horizontal="left" vertical="center" wrapText="1"/>
      <protection locked="0"/>
    </xf>
    <xf numFmtId="0" fontId="14" fillId="0" borderId="38" xfId="2" applyFont="1" applyFill="1" applyBorder="1" applyAlignment="1" applyProtection="1">
      <alignment vertical="center" wrapText="1"/>
      <protection locked="0"/>
    </xf>
    <xf numFmtId="0" fontId="7" fillId="0" borderId="0" xfId="2" applyFont="1" applyProtection="1">
      <alignment vertical="center"/>
      <protection locked="0"/>
    </xf>
    <xf numFmtId="0" fontId="15" fillId="4" borderId="0" xfId="2" applyFont="1" applyFill="1" applyProtection="1">
      <alignment vertical="center"/>
      <protection locked="0"/>
    </xf>
    <xf numFmtId="0" fontId="6" fillId="0" borderId="0" xfId="2" applyFont="1" applyAlignment="1" applyProtection="1">
      <alignment vertical="center" shrinkToFit="1"/>
      <protection locked="0"/>
    </xf>
    <xf numFmtId="0" fontId="6" fillId="0" borderId="0" xfId="2" applyFont="1" applyFill="1" applyAlignment="1" applyProtection="1">
      <alignment horizontal="center" vertical="center" shrinkToFit="1"/>
      <protection locked="0"/>
    </xf>
    <xf numFmtId="0" fontId="6" fillId="4" borderId="0" xfId="2" applyFont="1" applyFill="1" applyProtection="1">
      <alignment vertical="center"/>
      <protection locked="0"/>
    </xf>
    <xf numFmtId="0" fontId="6" fillId="4" borderId="0" xfId="2" applyFont="1" applyFill="1" applyAlignment="1" applyProtection="1">
      <alignment vertical="center" shrinkToFit="1"/>
      <protection locked="0"/>
    </xf>
    <xf numFmtId="0" fontId="6" fillId="4" borderId="0" xfId="2" applyFont="1" applyFill="1" applyAlignment="1" applyProtection="1">
      <alignment horizontal="center" vertical="center"/>
      <protection locked="0"/>
    </xf>
    <xf numFmtId="0" fontId="6" fillId="4" borderId="0" xfId="2" applyFont="1" applyFill="1" applyAlignment="1" applyProtection="1">
      <alignment horizontal="center" vertical="center" shrinkToFit="1"/>
      <protection locked="0"/>
    </xf>
    <xf numFmtId="0" fontId="16" fillId="4" borderId="0" xfId="2" applyFont="1" applyFill="1" applyProtection="1">
      <alignment vertical="center"/>
      <protection locked="0"/>
    </xf>
    <xf numFmtId="0" fontId="6" fillId="0" borderId="19" xfId="2" applyFont="1" applyBorder="1" applyAlignment="1" applyProtection="1">
      <alignment horizontal="center" vertical="center"/>
      <protection locked="0"/>
    </xf>
    <xf numFmtId="0" fontId="6" fillId="0" borderId="20" xfId="2" applyFont="1" applyBorder="1" applyAlignment="1" applyProtection="1">
      <alignment horizontal="center" vertical="center"/>
      <protection locked="0"/>
    </xf>
    <xf numFmtId="0" fontId="17" fillId="3" borderId="22" xfId="4" applyFont="1" applyFill="1" applyBorder="1" applyAlignment="1" applyProtection="1">
      <alignment horizontal="center" vertical="center" wrapText="1"/>
      <protection locked="0"/>
    </xf>
    <xf numFmtId="0" fontId="17" fillId="3" borderId="23" xfId="4" applyFont="1" applyFill="1" applyBorder="1" applyAlignment="1" applyProtection="1">
      <alignment horizontal="center" vertical="center" wrapText="1"/>
      <protection locked="0"/>
    </xf>
    <xf numFmtId="0" fontId="6" fillId="0" borderId="24" xfId="2" applyFont="1" applyBorder="1" applyAlignment="1" applyProtection="1">
      <alignment horizontal="center" vertical="center"/>
      <protection locked="0"/>
    </xf>
    <xf numFmtId="0" fontId="7" fillId="0" borderId="5" xfId="4" applyFont="1" applyFill="1" applyBorder="1" applyAlignment="1" applyProtection="1">
      <alignment horizontal="center" vertical="center" wrapText="1"/>
      <protection locked="0"/>
    </xf>
    <xf numFmtId="0" fontId="6" fillId="5" borderId="16" xfId="4" applyFont="1" applyFill="1" applyBorder="1" applyAlignment="1" applyProtection="1">
      <alignment vertical="center" textRotation="255" shrinkToFit="1"/>
      <protection locked="0"/>
    </xf>
    <xf numFmtId="0" fontId="7" fillId="0" borderId="18" xfId="4" applyFont="1" applyFill="1" applyBorder="1" applyAlignment="1" applyProtection="1">
      <alignment horizontal="center" vertical="center" wrapText="1"/>
      <protection locked="0"/>
    </xf>
    <xf numFmtId="0" fontId="7" fillId="0" borderId="8" xfId="4" applyFont="1" applyFill="1" applyBorder="1" applyAlignment="1" applyProtection="1">
      <alignment horizontal="center" vertical="center" wrapText="1"/>
      <protection locked="0"/>
    </xf>
    <xf numFmtId="0" fontId="7" fillId="0" borderId="4" xfId="4" applyFont="1" applyFill="1" applyBorder="1" applyAlignment="1" applyProtection="1">
      <alignment horizontal="center" vertical="center" wrapText="1"/>
      <protection locked="0"/>
    </xf>
    <xf numFmtId="0" fontId="7" fillId="0" borderId="18" xfId="4" applyFont="1" applyBorder="1" applyAlignment="1" applyProtection="1">
      <alignment horizontal="center" vertical="center" wrapText="1"/>
      <protection locked="0"/>
    </xf>
    <xf numFmtId="0" fontId="7" fillId="0" borderId="5" xfId="4" applyFont="1" applyBorder="1" applyAlignment="1" applyProtection="1">
      <alignment horizontal="center" vertical="center" wrapText="1"/>
      <protection locked="0"/>
    </xf>
    <xf numFmtId="0" fontId="7" fillId="0" borderId="7" xfId="4" applyFont="1" applyFill="1" applyBorder="1" applyAlignment="1" applyProtection="1">
      <alignment horizontal="center" vertical="center" wrapText="1"/>
      <protection locked="0"/>
    </xf>
    <xf numFmtId="0" fontId="7" fillId="0" borderId="3" xfId="4" applyFont="1" applyFill="1" applyBorder="1" applyAlignment="1" applyProtection="1">
      <alignment horizontal="center" vertical="center" wrapText="1"/>
      <protection locked="0"/>
    </xf>
    <xf numFmtId="0" fontId="7" fillId="0" borderId="3" xfId="4" applyFont="1" applyBorder="1" applyAlignment="1" applyProtection="1">
      <alignment vertical="center" wrapText="1"/>
      <protection locked="0"/>
    </xf>
    <xf numFmtId="0" fontId="8" fillId="0" borderId="29" xfId="4" applyFont="1" applyBorder="1" applyAlignment="1" applyProtection="1">
      <alignment vertical="center" wrapText="1"/>
      <protection locked="0"/>
    </xf>
    <xf numFmtId="0" fontId="8" fillId="0" borderId="1" xfId="4" applyFont="1" applyBorder="1" applyAlignment="1" applyProtection="1">
      <alignment vertical="center" wrapText="1"/>
      <protection locked="0"/>
    </xf>
    <xf numFmtId="0" fontId="8" fillId="0" borderId="5" xfId="4" applyFont="1" applyBorder="1" applyAlignment="1" applyProtection="1">
      <alignment vertical="center" wrapText="1"/>
      <protection locked="0"/>
    </xf>
    <xf numFmtId="0" fontId="8" fillId="0" borderId="16" xfId="4" applyFont="1" applyBorder="1" applyAlignment="1" applyProtection="1">
      <alignment vertical="center" wrapText="1"/>
      <protection locked="0"/>
    </xf>
    <xf numFmtId="0" fontId="8" fillId="0" borderId="28" xfId="4" applyFont="1" applyBorder="1" applyAlignment="1" applyProtection="1">
      <alignment vertical="center" wrapText="1"/>
      <protection locked="0"/>
    </xf>
    <xf numFmtId="0" fontId="8" fillId="0" borderId="33" xfId="4" applyFont="1" applyBorder="1" applyAlignment="1" applyProtection="1">
      <alignment vertical="center" wrapText="1"/>
      <protection locked="0"/>
    </xf>
    <xf numFmtId="0" fontId="8" fillId="0" borderId="2" xfId="4" applyFont="1" applyBorder="1" applyAlignment="1" applyProtection="1">
      <alignment vertical="center" wrapText="1"/>
      <protection locked="0"/>
    </xf>
    <xf numFmtId="0" fontId="8" fillId="0" borderId="3" xfId="4" applyFont="1" applyBorder="1" applyAlignment="1" applyProtection="1">
      <alignment vertical="center" wrapText="1"/>
      <protection locked="0"/>
    </xf>
    <xf numFmtId="0" fontId="8" fillId="0" borderId="0" xfId="4" applyFont="1" applyBorder="1" applyAlignment="1" applyProtection="1">
      <alignment vertical="center" wrapText="1"/>
      <protection locked="0"/>
    </xf>
    <xf numFmtId="0" fontId="8" fillId="0" borderId="4" xfId="4" applyFont="1" applyBorder="1" applyAlignment="1" applyProtection="1">
      <alignment vertical="center" wrapText="1"/>
      <protection locked="0"/>
    </xf>
    <xf numFmtId="0" fontId="8" fillId="0" borderId="18" xfId="4" applyFont="1" applyBorder="1" applyAlignment="1" applyProtection="1">
      <alignment vertical="center" wrapText="1"/>
      <protection locked="0"/>
    </xf>
    <xf numFmtId="0" fontId="8" fillId="0" borderId="31" xfId="4" applyFont="1" applyBorder="1" applyAlignment="1" applyProtection="1">
      <alignment vertical="center" wrapText="1"/>
      <protection locked="0"/>
    </xf>
    <xf numFmtId="0" fontId="6" fillId="0" borderId="0" xfId="2" applyFont="1" applyAlignment="1" applyProtection="1">
      <alignment vertical="center" textRotation="255"/>
      <protection locked="0"/>
    </xf>
    <xf numFmtId="0" fontId="6" fillId="0" borderId="34" xfId="2" applyFont="1" applyBorder="1" applyAlignment="1" applyProtection="1">
      <alignment horizontal="center" vertical="center"/>
      <protection locked="0"/>
    </xf>
    <xf numFmtId="0" fontId="8" fillId="0" borderId="32" xfId="4" applyFont="1" applyBorder="1" applyAlignment="1" applyProtection="1">
      <alignment vertical="center" wrapText="1"/>
      <protection locked="0"/>
    </xf>
    <xf numFmtId="0" fontId="8" fillId="0" borderId="4" xfId="4" applyFont="1" applyBorder="1" applyAlignment="1" applyProtection="1">
      <alignment horizontal="center" vertical="center" wrapText="1"/>
      <protection locked="0"/>
    </xf>
    <xf numFmtId="0" fontId="8" fillId="0" borderId="9" xfId="4" applyFont="1" applyBorder="1" applyAlignment="1" applyProtection="1">
      <alignment horizontal="center" vertical="center" wrapText="1"/>
      <protection locked="0"/>
    </xf>
    <xf numFmtId="0" fontId="8" fillId="0" borderId="5" xfId="4" applyFont="1" applyBorder="1" applyAlignment="1" applyProtection="1">
      <alignment horizontal="center" vertical="center" wrapText="1"/>
      <protection locked="0"/>
    </xf>
    <xf numFmtId="0" fontId="7" fillId="0" borderId="0" xfId="2" applyFont="1" applyFill="1" applyAlignment="1" applyProtection="1">
      <protection locked="0"/>
    </xf>
    <xf numFmtId="0" fontId="7" fillId="0" borderId="0" xfId="2" applyFont="1" applyFill="1" applyAlignment="1" applyProtection="1">
      <alignment shrinkToFit="1"/>
      <protection locked="0"/>
    </xf>
    <xf numFmtId="0" fontId="7" fillId="0" borderId="0" xfId="2" applyFont="1" applyFill="1" applyAlignment="1" applyProtection="1">
      <alignment horizontal="center" shrinkToFit="1"/>
      <protection locked="0"/>
    </xf>
    <xf numFmtId="0" fontId="6" fillId="0" borderId="0" xfId="2" applyFont="1" applyFill="1" applyProtection="1">
      <alignment vertical="center"/>
      <protection locked="0"/>
    </xf>
    <xf numFmtId="0" fontId="6" fillId="7" borderId="41" xfId="2" applyFont="1" applyFill="1" applyBorder="1" applyProtection="1">
      <alignment vertical="center"/>
      <protection locked="0"/>
    </xf>
    <xf numFmtId="0" fontId="6" fillId="7" borderId="42" xfId="2" applyFont="1" applyFill="1" applyBorder="1" applyProtection="1">
      <alignment vertical="center"/>
      <protection locked="0"/>
    </xf>
    <xf numFmtId="0" fontId="6" fillId="7" borderId="43" xfId="2" applyFont="1" applyFill="1" applyBorder="1" applyAlignment="1" applyProtection="1">
      <alignment horizontal="center" vertical="center"/>
      <protection locked="0"/>
    </xf>
    <xf numFmtId="0" fontId="6" fillId="7" borderId="42" xfId="2" applyFont="1" applyFill="1" applyBorder="1" applyAlignment="1" applyProtection="1">
      <alignment horizontal="center" vertical="center"/>
      <protection locked="0"/>
    </xf>
    <xf numFmtId="0" fontId="6" fillId="7" borderId="42" xfId="2" applyFont="1" applyFill="1" applyBorder="1" applyAlignment="1" applyProtection="1">
      <alignment horizontal="center" vertical="center" shrinkToFit="1"/>
      <protection locked="0"/>
    </xf>
    <xf numFmtId="0" fontId="6" fillId="7" borderId="44" xfId="2" applyFont="1" applyFill="1" applyBorder="1" applyAlignment="1" applyProtection="1">
      <alignment horizontal="center" vertical="center"/>
      <protection locked="0"/>
    </xf>
    <xf numFmtId="0" fontId="6" fillId="7" borderId="44" xfId="2" applyFont="1" applyFill="1" applyBorder="1" applyProtection="1">
      <alignment vertical="center"/>
      <protection locked="0"/>
    </xf>
    <xf numFmtId="38" fontId="6" fillId="7" borderId="42" xfId="3" applyFont="1" applyFill="1" applyBorder="1" applyProtection="1">
      <alignment vertical="center"/>
      <protection locked="0"/>
    </xf>
    <xf numFmtId="38" fontId="6" fillId="6" borderId="42" xfId="3" applyFont="1" applyFill="1" applyBorder="1" applyProtection="1">
      <alignment vertical="center"/>
      <protection locked="0"/>
    </xf>
    <xf numFmtId="176" fontId="6" fillId="7" borderId="42" xfId="5" applyNumberFormat="1" applyFont="1" applyFill="1" applyBorder="1" applyAlignment="1" applyProtection="1">
      <alignment horizontal="center" vertical="center"/>
      <protection locked="0"/>
    </xf>
    <xf numFmtId="38" fontId="6" fillId="7" borderId="45" xfId="3" applyFont="1" applyFill="1" applyBorder="1" applyProtection="1">
      <alignment vertical="center"/>
      <protection locked="0"/>
    </xf>
    <xf numFmtId="38" fontId="6" fillId="7" borderId="46" xfId="3" applyFont="1" applyFill="1" applyBorder="1" applyProtection="1">
      <alignment vertical="center"/>
      <protection locked="0"/>
    </xf>
    <xf numFmtId="0" fontId="6" fillId="7" borderId="41" xfId="2" applyFont="1" applyFill="1" applyBorder="1" applyAlignment="1" applyProtection="1">
      <alignment horizontal="center" vertical="center"/>
      <protection locked="0"/>
    </xf>
    <xf numFmtId="38" fontId="6" fillId="7" borderId="42" xfId="2" applyNumberFormat="1" applyFont="1" applyFill="1" applyBorder="1" applyAlignment="1" applyProtection="1">
      <alignment horizontal="center" vertical="center"/>
      <protection locked="0"/>
    </xf>
    <xf numFmtId="0" fontId="6" fillId="7" borderId="35" xfId="2" applyFont="1" applyFill="1" applyBorder="1" applyAlignment="1" applyProtection="1">
      <alignment horizontal="center" vertical="center"/>
      <protection locked="0"/>
    </xf>
    <xf numFmtId="38" fontId="6" fillId="7" borderId="43" xfId="2" applyNumberFormat="1" applyFont="1" applyFill="1" applyBorder="1" applyAlignment="1" applyProtection="1">
      <alignment horizontal="center" vertical="center"/>
      <protection locked="0"/>
    </xf>
    <xf numFmtId="38" fontId="6" fillId="7" borderId="46" xfId="2" applyNumberFormat="1" applyFont="1" applyFill="1" applyBorder="1" applyAlignment="1" applyProtection="1">
      <alignment horizontal="center" vertical="center"/>
      <protection locked="0"/>
    </xf>
    <xf numFmtId="0" fontId="6" fillId="7" borderId="47" xfId="2" applyFont="1" applyFill="1" applyBorder="1" applyAlignment="1" applyProtection="1">
      <alignment horizontal="center" vertical="center"/>
      <protection locked="0"/>
    </xf>
    <xf numFmtId="0" fontId="6" fillId="7" borderId="48" xfId="2" applyFont="1" applyFill="1" applyBorder="1" applyAlignment="1" applyProtection="1">
      <alignment horizontal="center" vertical="center"/>
      <protection locked="0"/>
    </xf>
    <xf numFmtId="0" fontId="6" fillId="7" borderId="63" xfId="2" applyFont="1" applyFill="1" applyBorder="1" applyAlignment="1" applyProtection="1">
      <alignment horizontal="center" vertical="center"/>
      <protection locked="0"/>
    </xf>
    <xf numFmtId="0" fontId="6" fillId="7" borderId="48" xfId="2" applyFont="1" applyFill="1" applyBorder="1" applyAlignment="1" applyProtection="1">
      <alignment horizontal="center" vertical="center"/>
      <protection locked="0"/>
    </xf>
    <xf numFmtId="0" fontId="6" fillId="7" borderId="46" xfId="2" applyFont="1" applyFill="1" applyBorder="1" applyAlignment="1" applyProtection="1">
      <alignment horizontal="center" vertical="center"/>
      <protection locked="0"/>
    </xf>
    <xf numFmtId="0" fontId="7" fillId="0" borderId="0" xfId="2" applyFont="1" applyFill="1" applyProtection="1">
      <alignment vertical="center"/>
      <protection locked="0"/>
    </xf>
    <xf numFmtId="0" fontId="7" fillId="0" borderId="0" xfId="2" applyFont="1" applyFill="1" applyBorder="1" applyAlignment="1" applyProtection="1">
      <alignment vertical="center" shrinkToFit="1"/>
      <protection locked="0"/>
    </xf>
    <xf numFmtId="0" fontId="7" fillId="0" borderId="0" xfId="2" applyFont="1" applyFill="1" applyBorder="1" applyProtection="1">
      <alignment vertical="center"/>
      <protection locked="0"/>
    </xf>
    <xf numFmtId="0" fontId="6" fillId="0" borderId="49" xfId="2" applyFont="1" applyBorder="1" applyProtection="1">
      <alignment vertical="center"/>
      <protection locked="0"/>
    </xf>
    <xf numFmtId="0" fontId="6" fillId="0" borderId="11" xfId="2" applyFont="1" applyBorder="1" applyProtection="1">
      <alignment vertical="center"/>
      <protection locked="0"/>
    </xf>
    <xf numFmtId="0" fontId="6" fillId="3" borderId="11" xfId="2" applyFont="1" applyFill="1" applyBorder="1" applyAlignment="1" applyProtection="1">
      <alignment horizontal="center" vertical="center"/>
      <protection locked="0"/>
    </xf>
    <xf numFmtId="0" fontId="6" fillId="3" borderId="11" xfId="2" applyFont="1" applyFill="1" applyBorder="1" applyAlignment="1" applyProtection="1">
      <alignment horizontal="center" vertical="center" shrinkToFit="1"/>
      <protection locked="0"/>
    </xf>
    <xf numFmtId="0" fontId="6" fillId="2" borderId="11" xfId="2" applyFont="1" applyFill="1" applyBorder="1" applyAlignment="1" applyProtection="1">
      <alignment horizontal="center" vertical="center" shrinkToFit="1"/>
      <protection locked="0"/>
    </xf>
    <xf numFmtId="0" fontId="6" fillId="8" borderId="3" xfId="2" applyFont="1" applyFill="1" applyBorder="1" applyAlignment="1" applyProtection="1">
      <alignment horizontal="center" vertical="center"/>
      <protection locked="0"/>
    </xf>
    <xf numFmtId="0" fontId="6" fillId="0" borderId="3" xfId="2" applyFont="1" applyBorder="1" applyProtection="1">
      <alignment vertical="center"/>
      <protection locked="0"/>
    </xf>
    <xf numFmtId="38" fontId="6" fillId="3" borderId="11" xfId="3" applyFont="1" applyFill="1" applyBorder="1" applyProtection="1">
      <alignment vertical="center"/>
      <protection locked="0"/>
    </xf>
    <xf numFmtId="38" fontId="6" fillId="0" borderId="11" xfId="3" applyFont="1" applyBorder="1" applyProtection="1">
      <alignment vertical="center"/>
      <protection locked="0"/>
    </xf>
    <xf numFmtId="38" fontId="6" fillId="6" borderId="11" xfId="3" applyFont="1" applyFill="1" applyBorder="1" applyProtection="1">
      <alignment vertical="center"/>
      <protection locked="0"/>
    </xf>
    <xf numFmtId="176" fontId="6" fillId="8" borderId="11" xfId="5" applyNumberFormat="1" applyFont="1" applyFill="1" applyBorder="1" applyAlignment="1" applyProtection="1">
      <alignment horizontal="center" vertical="center"/>
      <protection locked="0"/>
    </xf>
    <xf numFmtId="0" fontId="6" fillId="8" borderId="11" xfId="2" applyFont="1" applyFill="1" applyBorder="1" applyAlignment="1" applyProtection="1">
      <alignment horizontal="center" vertical="center" shrinkToFit="1"/>
      <protection locked="0"/>
    </xf>
    <xf numFmtId="38" fontId="6" fillId="8" borderId="2" xfId="3" applyFont="1" applyFill="1" applyBorder="1" applyProtection="1">
      <alignment vertical="center"/>
      <protection locked="0"/>
    </xf>
    <xf numFmtId="38" fontId="6" fillId="9" borderId="50" xfId="3" applyFont="1" applyFill="1" applyBorder="1" applyProtection="1">
      <alignment vertical="center"/>
      <protection locked="0"/>
    </xf>
    <xf numFmtId="38" fontId="6" fillId="0" borderId="26" xfId="3" applyFont="1" applyFill="1" applyBorder="1" applyAlignment="1" applyProtection="1">
      <alignment horizontal="center" vertical="center"/>
      <protection locked="0"/>
    </xf>
    <xf numFmtId="38" fontId="6" fillId="0" borderId="7" xfId="3" applyFont="1" applyFill="1" applyBorder="1" applyAlignment="1" applyProtection="1">
      <alignment horizontal="center" vertical="center"/>
      <protection locked="0"/>
    </xf>
    <xf numFmtId="38" fontId="6" fillId="0" borderId="51" xfId="3" applyFont="1" applyFill="1" applyBorder="1" applyAlignment="1" applyProtection="1">
      <alignment horizontal="center" vertical="center"/>
      <protection locked="0"/>
    </xf>
    <xf numFmtId="0" fontId="6" fillId="0" borderId="49" xfId="2" applyFont="1" applyBorder="1" applyAlignment="1" applyProtection="1">
      <alignment horizontal="center" vertical="center"/>
      <protection locked="0"/>
    </xf>
    <xf numFmtId="38" fontId="6" fillId="0" borderId="3" xfId="1" applyFont="1" applyBorder="1" applyAlignment="1" applyProtection="1">
      <alignment vertical="center"/>
      <protection locked="0"/>
    </xf>
    <xf numFmtId="38" fontId="6" fillId="0" borderId="7" xfId="1" applyFont="1" applyBorder="1" applyAlignment="1" applyProtection="1">
      <alignment vertical="center"/>
      <protection locked="0"/>
    </xf>
    <xf numFmtId="0" fontId="6" fillId="0" borderId="3" xfId="2" applyFont="1" applyBorder="1" applyAlignment="1" applyProtection="1">
      <alignment horizontal="center" vertical="center" shrinkToFit="1"/>
      <protection locked="0"/>
    </xf>
    <xf numFmtId="0" fontId="6" fillId="0" borderId="51" xfId="2" applyFont="1" applyBorder="1" applyAlignment="1" applyProtection="1">
      <alignment horizontal="center" vertical="center"/>
      <protection locked="0"/>
    </xf>
    <xf numFmtId="0" fontId="6" fillId="0" borderId="24" xfId="2" applyFont="1" applyBorder="1" applyProtection="1">
      <alignment vertical="center"/>
      <protection locked="0"/>
    </xf>
    <xf numFmtId="0" fontId="6" fillId="3" borderId="12" xfId="2" applyFont="1" applyFill="1" applyBorder="1" applyAlignment="1" applyProtection="1">
      <alignment horizontal="center" vertical="center"/>
      <protection locked="0"/>
    </xf>
    <xf numFmtId="0" fontId="6" fillId="2" borderId="12" xfId="2" applyFont="1" applyFill="1" applyBorder="1" applyAlignment="1" applyProtection="1">
      <alignment horizontal="center" vertical="center" shrinkToFit="1"/>
      <protection locked="0"/>
    </xf>
    <xf numFmtId="0" fontId="6" fillId="3" borderId="12" xfId="2" applyFont="1" applyFill="1" applyBorder="1" applyAlignment="1" applyProtection="1">
      <alignment horizontal="center" vertical="center" shrinkToFit="1"/>
      <protection locked="0"/>
    </xf>
    <xf numFmtId="0" fontId="6" fillId="8" borderId="10" xfId="2" applyFont="1" applyFill="1" applyBorder="1" applyAlignment="1" applyProtection="1">
      <alignment horizontal="center" vertical="center"/>
      <protection locked="0"/>
    </xf>
    <xf numFmtId="0" fontId="6" fillId="0" borderId="10" xfId="2" applyFont="1" applyBorder="1" applyProtection="1">
      <alignment vertical="center"/>
      <protection locked="0"/>
    </xf>
    <xf numFmtId="0" fontId="6" fillId="8" borderId="12" xfId="2" applyFont="1" applyFill="1" applyBorder="1" applyAlignment="1" applyProtection="1">
      <alignment horizontal="center" vertical="center" shrinkToFit="1"/>
      <protection locked="0"/>
    </xf>
    <xf numFmtId="38" fontId="6" fillId="8" borderId="6" xfId="3" applyFont="1" applyFill="1" applyBorder="1" applyProtection="1">
      <alignment vertical="center"/>
      <protection locked="0"/>
    </xf>
    <xf numFmtId="38" fontId="6" fillId="9" borderId="52" xfId="3" applyFont="1" applyFill="1" applyBorder="1" applyProtection="1">
      <alignment vertical="center"/>
      <protection locked="0"/>
    </xf>
    <xf numFmtId="38" fontId="6" fillId="0" borderId="30" xfId="3" applyFont="1" applyFill="1" applyBorder="1" applyAlignment="1" applyProtection="1">
      <alignment horizontal="center" vertical="center"/>
      <protection locked="0"/>
    </xf>
    <xf numFmtId="38" fontId="6" fillId="0" borderId="17" xfId="3" applyFont="1" applyFill="1" applyBorder="1" applyAlignment="1" applyProtection="1">
      <alignment horizontal="center" vertical="center"/>
      <protection locked="0"/>
    </xf>
    <xf numFmtId="38" fontId="6" fillId="0" borderId="53" xfId="3" applyFont="1" applyFill="1" applyBorder="1" applyAlignment="1" applyProtection="1">
      <alignment horizontal="center" vertical="center"/>
      <protection locked="0"/>
    </xf>
    <xf numFmtId="0" fontId="6" fillId="0" borderId="24" xfId="2" applyFont="1" applyBorder="1" applyAlignment="1" applyProtection="1">
      <alignment horizontal="center" vertical="center"/>
      <protection locked="0"/>
    </xf>
    <xf numFmtId="38" fontId="6" fillId="0" borderId="10" xfId="1" applyFont="1" applyBorder="1" applyAlignment="1" applyProtection="1">
      <alignment vertical="center"/>
      <protection locked="0"/>
    </xf>
    <xf numFmtId="38" fontId="6" fillId="0" borderId="17" xfId="1" applyFont="1" applyBorder="1" applyAlignment="1" applyProtection="1">
      <alignment vertical="center"/>
      <protection locked="0"/>
    </xf>
    <xf numFmtId="0" fontId="6" fillId="0" borderId="10" xfId="2" applyFont="1" applyBorder="1" applyAlignment="1" applyProtection="1">
      <alignment horizontal="center" vertical="center" shrinkToFit="1"/>
      <protection locked="0"/>
    </xf>
    <xf numFmtId="0" fontId="6" fillId="0" borderId="53" xfId="2" applyFont="1" applyBorder="1" applyAlignment="1" applyProtection="1">
      <alignment horizontal="center" vertical="center"/>
      <protection locked="0"/>
    </xf>
    <xf numFmtId="38" fontId="6" fillId="0" borderId="11" xfId="3" applyFont="1" applyFill="1" applyBorder="1" applyProtection="1">
      <alignment vertical="center"/>
      <protection locked="0"/>
    </xf>
    <xf numFmtId="0" fontId="6" fillId="0" borderId="54" xfId="2" applyFont="1" applyBorder="1" applyProtection="1">
      <alignment vertical="center"/>
      <protection locked="0"/>
    </xf>
    <xf numFmtId="0" fontId="6" fillId="0" borderId="55" xfId="2" applyFont="1" applyBorder="1" applyProtection="1">
      <alignment vertical="center"/>
      <protection locked="0"/>
    </xf>
    <xf numFmtId="0" fontId="6" fillId="3" borderId="55" xfId="2" applyFont="1" applyFill="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6" fillId="3" borderId="55" xfId="2" applyFont="1" applyFill="1" applyBorder="1" applyAlignment="1" applyProtection="1">
      <alignment horizontal="center" vertical="center" shrinkToFit="1"/>
      <protection locked="0"/>
    </xf>
    <xf numFmtId="0" fontId="6" fillId="2" borderId="55" xfId="2" applyFont="1" applyFill="1" applyBorder="1" applyAlignment="1" applyProtection="1">
      <alignment horizontal="center" vertical="center" shrinkToFit="1"/>
      <protection locked="0"/>
    </xf>
    <xf numFmtId="0" fontId="6" fillId="8" borderId="56" xfId="2" applyFont="1" applyFill="1" applyBorder="1" applyAlignment="1" applyProtection="1">
      <alignment horizontal="center" vertical="center"/>
      <protection locked="0"/>
    </xf>
    <xf numFmtId="0" fontId="6" fillId="0" borderId="56" xfId="2" applyFont="1" applyBorder="1" applyProtection="1">
      <alignment vertical="center"/>
      <protection locked="0"/>
    </xf>
    <xf numFmtId="38" fontId="6" fillId="3" borderId="35" xfId="3" applyFont="1" applyFill="1" applyBorder="1" applyProtection="1">
      <alignment vertical="center"/>
      <protection locked="0"/>
    </xf>
    <xf numFmtId="38" fontId="6" fillId="0" borderId="35" xfId="3" applyFont="1" applyFill="1" applyBorder="1" applyProtection="1">
      <alignment vertical="center"/>
      <protection locked="0"/>
    </xf>
    <xf numFmtId="38" fontId="6" fillId="6" borderId="35" xfId="3" applyFont="1" applyFill="1" applyBorder="1" applyProtection="1">
      <alignment vertical="center"/>
      <protection locked="0"/>
    </xf>
    <xf numFmtId="176" fontId="6" fillId="8" borderId="35" xfId="5" applyNumberFormat="1" applyFont="1" applyFill="1" applyBorder="1" applyAlignment="1" applyProtection="1">
      <alignment horizontal="center" vertical="center"/>
      <protection locked="0"/>
    </xf>
    <xf numFmtId="0" fontId="6" fillId="8" borderId="55" xfId="2" applyFont="1" applyFill="1" applyBorder="1" applyAlignment="1" applyProtection="1">
      <alignment horizontal="center" vertical="center" shrinkToFit="1"/>
      <protection locked="0"/>
    </xf>
    <xf numFmtId="38" fontId="6" fillId="8" borderId="57" xfId="3" applyFont="1" applyFill="1" applyBorder="1" applyProtection="1">
      <alignment vertical="center"/>
      <protection locked="0"/>
    </xf>
    <xf numFmtId="38" fontId="6" fillId="9" borderId="58" xfId="3" applyFont="1" applyFill="1" applyBorder="1" applyProtection="1">
      <alignment vertical="center"/>
      <protection locked="0"/>
    </xf>
    <xf numFmtId="38" fontId="6" fillId="0" borderId="59" xfId="3" applyFont="1" applyFill="1" applyBorder="1" applyAlignment="1" applyProtection="1">
      <alignment horizontal="center" vertical="center"/>
      <protection locked="0"/>
    </xf>
    <xf numFmtId="38" fontId="6" fillId="0" borderId="36" xfId="3" applyFont="1" applyFill="1" applyBorder="1" applyAlignment="1" applyProtection="1">
      <alignment horizontal="center" vertical="center"/>
      <protection locked="0"/>
    </xf>
    <xf numFmtId="38" fontId="6" fillId="0" borderId="60" xfId="3" applyFont="1" applyFill="1" applyBorder="1" applyAlignment="1" applyProtection="1">
      <alignment horizontal="center" vertical="center"/>
      <protection locked="0"/>
    </xf>
    <xf numFmtId="0" fontId="6" fillId="0" borderId="54" xfId="2" applyFont="1" applyBorder="1" applyAlignment="1" applyProtection="1">
      <alignment horizontal="center" vertical="center"/>
      <protection locked="0"/>
    </xf>
    <xf numFmtId="38" fontId="6" fillId="0" borderId="56" xfId="1" applyFont="1" applyBorder="1" applyAlignment="1" applyProtection="1">
      <alignment vertical="center"/>
      <protection locked="0"/>
    </xf>
    <xf numFmtId="38" fontId="6" fillId="0" borderId="36" xfId="1" applyFont="1" applyBorder="1" applyAlignment="1" applyProtection="1">
      <alignment vertical="center"/>
      <protection locked="0"/>
    </xf>
    <xf numFmtId="0" fontId="6" fillId="0" borderId="56" xfId="2" applyFont="1" applyBorder="1" applyAlignment="1" applyProtection="1">
      <alignment horizontal="center" vertical="center" shrinkToFit="1"/>
      <protection locked="0"/>
    </xf>
    <xf numFmtId="0" fontId="6" fillId="0" borderId="60" xfId="2" applyFont="1" applyBorder="1" applyAlignment="1" applyProtection="1">
      <alignment horizontal="center" vertical="center"/>
      <protection locked="0"/>
    </xf>
    <xf numFmtId="0" fontId="6" fillId="0" borderId="0" xfId="2" applyFont="1" applyFill="1" applyBorder="1" applyAlignment="1" applyProtection="1">
      <alignment horizontal="center" vertical="center" shrinkToFit="1"/>
      <protection locked="0"/>
    </xf>
    <xf numFmtId="38" fontId="6" fillId="0" borderId="0" xfId="3" applyFont="1" applyFill="1" applyBorder="1" applyProtection="1">
      <alignment vertical="center"/>
      <protection locked="0"/>
    </xf>
    <xf numFmtId="176" fontId="6" fillId="0" borderId="0" xfId="5" applyNumberFormat="1" applyFont="1" applyFill="1" applyBorder="1" applyAlignment="1" applyProtection="1">
      <alignment horizontal="center" vertical="center"/>
      <protection locked="0"/>
    </xf>
    <xf numFmtId="0" fontId="17" fillId="0" borderId="0" xfId="4" applyFont="1" applyAlignment="1" applyProtection="1">
      <alignment vertical="center" wrapText="1"/>
      <protection locked="0"/>
    </xf>
    <xf numFmtId="0" fontId="15" fillId="4" borderId="0" xfId="2" applyFont="1" applyFill="1" applyAlignment="1" applyProtection="1">
      <alignment vertical="center"/>
      <protection locked="0"/>
    </xf>
    <xf numFmtId="0" fontId="15" fillId="4" borderId="0" xfId="2" applyFont="1" applyFill="1" applyAlignment="1" applyProtection="1">
      <alignment horizontal="left" vertical="center"/>
      <protection locked="0"/>
    </xf>
    <xf numFmtId="0" fontId="18" fillId="0" borderId="0" xfId="2" applyFont="1" applyProtection="1">
      <alignment vertical="center"/>
      <protection locked="0"/>
    </xf>
    <xf numFmtId="0" fontId="19" fillId="0" borderId="0" xfId="2" applyFont="1" applyProtection="1">
      <alignment vertical="center"/>
      <protection locked="0"/>
    </xf>
    <xf numFmtId="0" fontId="19" fillId="0" borderId="0" xfId="2" applyFont="1" applyAlignment="1" applyProtection="1">
      <alignment horizontal="center" vertical="center"/>
      <protection locked="0"/>
    </xf>
    <xf numFmtId="0" fontId="20" fillId="0" borderId="0" xfId="2" applyFont="1" applyProtection="1">
      <alignment vertical="center"/>
      <protection locked="0"/>
    </xf>
    <xf numFmtId="0" fontId="19" fillId="0" borderId="0" xfId="2" applyFont="1" applyFill="1" applyBorder="1" applyProtection="1">
      <alignment vertical="center"/>
      <protection locked="0"/>
    </xf>
    <xf numFmtId="0" fontId="19" fillId="0" borderId="0" xfId="2" applyFont="1" applyBorder="1" applyAlignment="1" applyProtection="1">
      <alignment vertical="center"/>
      <protection locked="0"/>
    </xf>
    <xf numFmtId="0" fontId="19" fillId="0" borderId="0" xfId="2" applyFont="1" applyBorder="1" applyAlignment="1" applyProtection="1">
      <alignment horizontal="left" vertical="center"/>
      <protection locked="0"/>
    </xf>
    <xf numFmtId="0" fontId="19" fillId="0" borderId="0" xfId="2" applyFont="1" applyFill="1" applyBorder="1" applyAlignment="1" applyProtection="1">
      <alignment vertical="center"/>
      <protection locked="0"/>
    </xf>
    <xf numFmtId="0" fontId="19" fillId="0" borderId="0" xfId="2" applyFont="1" applyFill="1" applyBorder="1" applyAlignment="1" applyProtection="1">
      <alignment horizontal="center" vertical="center"/>
      <protection locked="0"/>
    </xf>
    <xf numFmtId="0" fontId="19" fillId="8" borderId="12" xfId="2" applyFont="1" applyFill="1" applyBorder="1" applyAlignment="1" applyProtection="1">
      <alignment horizontal="center" vertical="center"/>
      <protection locked="0"/>
    </xf>
    <xf numFmtId="0" fontId="19" fillId="8" borderId="16" xfId="2" applyFont="1" applyFill="1" applyBorder="1" applyAlignment="1" applyProtection="1">
      <alignment horizontal="center" vertical="center"/>
      <protection locked="0"/>
    </xf>
    <xf numFmtId="0" fontId="19" fillId="0" borderId="12" xfId="2" applyFont="1" applyBorder="1" applyAlignment="1" applyProtection="1">
      <alignment horizontal="center" vertical="center"/>
      <protection locked="0"/>
    </xf>
    <xf numFmtId="0" fontId="19" fillId="0" borderId="12" xfId="2" applyFont="1" applyBorder="1" applyAlignment="1" applyProtection="1">
      <alignment vertical="center"/>
      <protection locked="0"/>
    </xf>
    <xf numFmtId="0" fontId="19" fillId="0" borderId="16" xfId="2" applyFont="1" applyBorder="1" applyAlignment="1" applyProtection="1">
      <alignment horizontal="center" vertical="center"/>
      <protection locked="0"/>
    </xf>
    <xf numFmtId="0" fontId="19" fillId="0" borderId="16" xfId="2" applyFont="1" applyBorder="1" applyAlignment="1" applyProtection="1">
      <alignment horizontal="center" vertical="center" wrapText="1"/>
      <protection locked="0"/>
    </xf>
    <xf numFmtId="0" fontId="19" fillId="0" borderId="12" xfId="2" applyFont="1" applyBorder="1" applyAlignment="1" applyProtection="1">
      <alignment horizontal="left" vertical="center"/>
      <protection locked="0"/>
    </xf>
    <xf numFmtId="9" fontId="19" fillId="0" borderId="0" xfId="2" applyNumberFormat="1" applyFont="1" applyFill="1" applyBorder="1" applyAlignment="1" applyProtection="1">
      <alignment horizontal="center" vertical="center"/>
      <protection locked="0"/>
    </xf>
    <xf numFmtId="0" fontId="19" fillId="0" borderId="12" xfId="2" applyFont="1" applyFill="1" applyBorder="1" applyAlignment="1" applyProtection="1">
      <alignment horizontal="left" vertical="center" shrinkToFit="1"/>
      <protection locked="0"/>
    </xf>
    <xf numFmtId="0" fontId="19" fillId="0" borderId="12" xfId="2" applyFont="1" applyFill="1" applyBorder="1" applyAlignment="1" applyProtection="1">
      <alignment horizontal="center" vertical="center" shrinkToFit="1"/>
      <protection locked="0"/>
    </xf>
    <xf numFmtId="0" fontId="19" fillId="0" borderId="18" xfId="2" applyFont="1" applyBorder="1" applyAlignment="1" applyProtection="1">
      <alignment horizontal="center" vertical="center" wrapText="1"/>
      <protection locked="0"/>
    </xf>
    <xf numFmtId="0" fontId="19" fillId="0" borderId="12" xfId="2" applyFont="1" applyFill="1" applyBorder="1" applyAlignment="1" applyProtection="1">
      <alignment horizontal="left" vertical="center"/>
      <protection locked="0"/>
    </xf>
    <xf numFmtId="0" fontId="19" fillId="0" borderId="12" xfId="2" applyFont="1" applyBorder="1" applyAlignment="1" applyProtection="1">
      <alignment horizontal="center" vertical="center"/>
      <protection locked="0"/>
    </xf>
    <xf numFmtId="0" fontId="21" fillId="2" borderId="12" xfId="2" applyFont="1" applyFill="1" applyBorder="1" applyAlignment="1">
      <alignment vertical="center" wrapText="1"/>
    </xf>
    <xf numFmtId="0" fontId="19" fillId="0" borderId="12" xfId="2" applyFont="1" applyFill="1" applyBorder="1" applyAlignment="1" applyProtection="1">
      <alignment horizontal="center" vertical="center" shrinkToFit="1"/>
      <protection locked="0"/>
    </xf>
    <xf numFmtId="0" fontId="19" fillId="0" borderId="12" xfId="2" applyFont="1" applyFill="1" applyBorder="1" applyAlignment="1" applyProtection="1">
      <alignment vertical="center"/>
      <protection locked="0"/>
    </xf>
    <xf numFmtId="0" fontId="19" fillId="0" borderId="0" xfId="2" applyFont="1" applyBorder="1" applyAlignment="1" applyProtection="1">
      <alignment horizontal="center" vertical="center"/>
      <protection locked="0"/>
    </xf>
    <xf numFmtId="0" fontId="19" fillId="0" borderId="12" xfId="2" applyFont="1" applyBorder="1" applyAlignment="1" applyProtection="1">
      <alignment horizontal="left" vertical="center" shrinkToFit="1"/>
      <protection locked="0"/>
    </xf>
    <xf numFmtId="0" fontId="19" fillId="0" borderId="0" xfId="2" applyFont="1" applyFill="1" applyBorder="1" applyAlignment="1" applyProtection="1">
      <alignment horizontal="left" vertical="center"/>
      <protection locked="0"/>
    </xf>
    <xf numFmtId="0" fontId="19" fillId="0" borderId="0" xfId="2" applyFont="1" applyBorder="1" applyProtection="1">
      <alignment vertical="center"/>
      <protection locked="0"/>
    </xf>
    <xf numFmtId="0" fontId="19" fillId="0" borderId="12" xfId="2" applyFont="1" applyFill="1" applyBorder="1" applyAlignment="1" applyProtection="1">
      <alignment horizontal="center" vertical="center"/>
      <protection locked="0"/>
    </xf>
    <xf numFmtId="0" fontId="19" fillId="2" borderId="0" xfId="2" applyFont="1" applyFill="1" applyBorder="1" applyAlignment="1">
      <alignment vertical="center"/>
    </xf>
    <xf numFmtId="0" fontId="19" fillId="2" borderId="0" xfId="2" applyFont="1" applyFill="1">
      <alignment vertical="center"/>
    </xf>
    <xf numFmtId="0" fontId="19" fillId="8" borderId="12" xfId="2" applyFont="1" applyFill="1" applyBorder="1" applyAlignment="1">
      <alignment horizontal="center" vertical="center"/>
    </xf>
    <xf numFmtId="0" fontId="19" fillId="2" borderId="12" xfId="2" applyFont="1" applyFill="1" applyBorder="1" applyAlignment="1" applyProtection="1">
      <alignment horizontal="center" vertical="center"/>
      <protection locked="0"/>
    </xf>
    <xf numFmtId="0" fontId="19" fillId="2" borderId="12" xfId="2" applyFont="1" applyFill="1" applyBorder="1" applyAlignment="1" applyProtection="1">
      <alignment vertical="center"/>
      <protection locked="0"/>
    </xf>
    <xf numFmtId="0" fontId="19" fillId="2" borderId="12" xfId="2" applyFont="1" applyFill="1" applyBorder="1" applyAlignment="1">
      <alignment horizontal="center" vertical="center"/>
    </xf>
    <xf numFmtId="0" fontId="19" fillId="2" borderId="12" xfId="2" applyFont="1" applyFill="1" applyBorder="1" applyAlignment="1">
      <alignment vertical="center"/>
    </xf>
    <xf numFmtId="0" fontId="20" fillId="0" borderId="12" xfId="2" applyFont="1" applyBorder="1" applyProtection="1">
      <alignment vertical="center"/>
      <protection locked="0"/>
    </xf>
    <xf numFmtId="0" fontId="19" fillId="0" borderId="11" xfId="2" applyFont="1" applyBorder="1" applyAlignment="1" applyProtection="1">
      <alignment horizontal="center" vertical="center" wrapText="1"/>
      <protection locked="0"/>
    </xf>
    <xf numFmtId="0" fontId="19" fillId="0" borderId="12" xfId="2" applyFont="1" applyBorder="1" applyProtection="1">
      <alignment vertical="center"/>
      <protection locked="0"/>
    </xf>
    <xf numFmtId="0" fontId="19" fillId="2" borderId="12" xfId="2" applyFont="1" applyFill="1" applyBorder="1" applyAlignment="1">
      <alignment horizontal="left" vertical="center"/>
    </xf>
    <xf numFmtId="0" fontId="19" fillId="2" borderId="12" xfId="2" applyFont="1" applyFill="1" applyBorder="1" applyAlignment="1">
      <alignment vertical="center" wrapText="1"/>
    </xf>
    <xf numFmtId="0" fontId="19" fillId="0" borderId="12" xfId="2" applyFont="1" applyFill="1" applyBorder="1" applyProtection="1">
      <alignment vertical="center"/>
      <protection locked="0"/>
    </xf>
    <xf numFmtId="0" fontId="19" fillId="2" borderId="12" xfId="2" applyFont="1" applyFill="1" applyBorder="1" applyProtection="1">
      <alignment vertical="center"/>
      <protection locked="0"/>
    </xf>
    <xf numFmtId="0" fontId="19" fillId="2" borderId="16" xfId="2" applyFont="1" applyFill="1" applyBorder="1" applyAlignment="1" applyProtection="1">
      <alignment horizontal="center" vertical="center" wrapText="1"/>
      <protection locked="0"/>
    </xf>
    <xf numFmtId="0" fontId="19" fillId="2" borderId="18" xfId="2" applyFont="1" applyFill="1" applyBorder="1" applyAlignment="1" applyProtection="1">
      <alignment horizontal="center" vertical="center" wrapText="1"/>
      <protection locked="0"/>
    </xf>
    <xf numFmtId="0" fontId="19" fillId="2" borderId="11" xfId="2" applyFont="1" applyFill="1" applyBorder="1" applyAlignment="1" applyProtection="1">
      <alignment horizontal="center" vertical="center" wrapText="1"/>
      <protection locked="0"/>
    </xf>
    <xf numFmtId="0" fontId="19" fillId="0" borderId="16" xfId="2" applyFont="1" applyBorder="1" applyAlignment="1" applyProtection="1">
      <alignment horizontal="center" vertical="center"/>
      <protection locked="0"/>
    </xf>
    <xf numFmtId="0" fontId="19" fillId="0" borderId="18" xfId="2" applyFont="1" applyBorder="1" applyAlignment="1" applyProtection="1">
      <alignment horizontal="center" vertical="center"/>
      <protection locked="0"/>
    </xf>
    <xf numFmtId="0" fontId="19" fillId="0" borderId="11" xfId="2" applyFont="1" applyBorder="1" applyAlignment="1" applyProtection="1">
      <alignment horizontal="center" vertical="center"/>
      <protection locked="0"/>
    </xf>
    <xf numFmtId="0" fontId="20" fillId="0" borderId="0" xfId="2" applyFont="1" applyAlignment="1" applyProtection="1">
      <alignment horizontal="center" vertical="center"/>
      <protection locked="0"/>
    </xf>
    <xf numFmtId="0" fontId="8" fillId="0" borderId="37" xfId="4" applyFont="1" applyBorder="1" applyAlignment="1" applyProtection="1">
      <alignment vertical="center" wrapText="1"/>
      <protection locked="0"/>
    </xf>
    <xf numFmtId="0" fontId="8" fillId="0" borderId="40" xfId="4" applyFont="1" applyBorder="1" applyAlignment="1" applyProtection="1">
      <alignment horizontal="center" vertical="center" wrapText="1"/>
      <protection locked="0"/>
    </xf>
    <xf numFmtId="0" fontId="8" fillId="0" borderId="36" xfId="4" applyFont="1" applyBorder="1" applyAlignment="1" applyProtection="1">
      <alignment horizontal="center" vertical="center" wrapText="1"/>
      <protection locked="0"/>
    </xf>
    <xf numFmtId="0" fontId="8" fillId="0" borderId="56" xfId="4" applyFont="1" applyBorder="1" applyAlignment="1" applyProtection="1">
      <alignment horizontal="center" vertical="center" wrapText="1"/>
      <protection locked="0"/>
    </xf>
    <xf numFmtId="0" fontId="8" fillId="0" borderId="35" xfId="4" applyFont="1" applyBorder="1" applyAlignment="1" applyProtection="1">
      <alignment vertical="center" wrapText="1"/>
      <protection locked="0"/>
    </xf>
    <xf numFmtId="0" fontId="8" fillId="0" borderId="39" xfId="4" applyFont="1" applyBorder="1" applyAlignment="1" applyProtection="1">
      <alignment vertical="center" wrapText="1"/>
      <protection locked="0"/>
    </xf>
    <xf numFmtId="0" fontId="7" fillId="0" borderId="61" xfId="2" applyFont="1" applyFill="1" applyBorder="1" applyAlignment="1" applyProtection="1">
      <alignment vertical="center" shrinkToFit="1"/>
      <protection locked="0"/>
    </xf>
    <xf numFmtId="0" fontId="7" fillId="0" borderId="45" xfId="2" applyFont="1" applyFill="1" applyBorder="1" applyAlignment="1" applyProtection="1">
      <alignment vertical="center" shrinkToFit="1"/>
      <protection locked="0"/>
    </xf>
    <xf numFmtId="0" fontId="7" fillId="0" borderId="64" xfId="2" applyFont="1" applyFill="1" applyBorder="1" applyProtection="1">
      <alignment vertical="center"/>
      <protection locked="0"/>
    </xf>
    <xf numFmtId="0" fontId="7" fillId="0" borderId="62" xfId="2" applyFont="1" applyFill="1" applyBorder="1" applyProtection="1">
      <alignment vertical="center"/>
      <protection locked="0"/>
    </xf>
    <xf numFmtId="0" fontId="7" fillId="0" borderId="65" xfId="2" applyFont="1" applyBorder="1" applyProtection="1">
      <alignment vertical="center"/>
      <protection locked="0"/>
    </xf>
    <xf numFmtId="0" fontId="7" fillId="0" borderId="66" xfId="2" applyFont="1" applyBorder="1" applyProtection="1">
      <alignment vertical="center"/>
      <protection locked="0"/>
    </xf>
    <xf numFmtId="0" fontId="6" fillId="0" borderId="0" xfId="2" applyFont="1" applyAlignment="1" applyProtection="1">
      <alignment vertical="center"/>
      <protection locked="0"/>
    </xf>
    <xf numFmtId="0" fontId="6" fillId="4" borderId="0" xfId="2" applyFont="1" applyFill="1" applyAlignment="1" applyProtection="1">
      <alignment vertical="center"/>
      <protection locked="0"/>
    </xf>
    <xf numFmtId="0" fontId="16" fillId="4" borderId="0" xfId="2" applyFont="1" applyFill="1" applyAlignment="1" applyProtection="1">
      <alignment vertical="center"/>
      <protection locked="0"/>
    </xf>
  </cellXfs>
  <cellStyles count="8">
    <cellStyle name="パーセント 2" xfId="5"/>
    <cellStyle name="桁区切り" xfId="1" builtinId="6"/>
    <cellStyle name="桁区切り 2" xfId="3"/>
    <cellStyle name="通貨 2" xfId="6"/>
    <cellStyle name="標準" xfId="0" builtinId="0"/>
    <cellStyle name="標準 2" xfId="2"/>
    <cellStyle name="標準 3" xfId="4"/>
    <cellStyle name="未定義" xfId="7"/>
  </cellStyles>
  <dxfs count="0"/>
  <tableStyles count="0" defaultTableStyle="TableStyleMedium9" defaultPivotStyle="PivotStyleLight16"/>
  <colors>
    <mruColors>
      <color rgb="FF0000FF"/>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285750</xdr:colOff>
      <xdr:row>9</xdr:row>
      <xdr:rowOff>47624</xdr:rowOff>
    </xdr:from>
    <xdr:to>
      <xdr:col>6</xdr:col>
      <xdr:colOff>890058</xdr:colOff>
      <xdr:row>9</xdr:row>
      <xdr:rowOff>895349</xdr:rowOff>
    </xdr:to>
    <xdr:sp macro="" textlink="">
      <xdr:nvSpPr>
        <xdr:cNvPr id="2" name="四角形吹き出し 1"/>
        <xdr:cNvSpPr/>
      </xdr:nvSpPr>
      <xdr:spPr>
        <a:xfrm>
          <a:off x="1485900" y="2466974"/>
          <a:ext cx="2280708" cy="847725"/>
        </a:xfrm>
        <a:prstGeom prst="wedgeRectCallout">
          <a:avLst>
            <a:gd name="adj1" fmla="val -52303"/>
            <a:gd name="adj2" fmla="val 108509"/>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助成対象者毎に都道府県、市町村、地区名を記載して下さい。</a:t>
          </a:r>
          <a:endParaRPr kumimoji="1" lang="en-US" altLang="ja-JP" sz="1000">
            <a:solidFill>
              <a:srgbClr val="FF0000"/>
            </a:solidFill>
          </a:endParaRPr>
        </a:p>
        <a:p>
          <a:pPr algn="l"/>
          <a:r>
            <a:rPr kumimoji="1" lang="ja-JP" altLang="en-US" sz="1000">
              <a:solidFill>
                <a:srgbClr val="FF0000"/>
              </a:solidFill>
            </a:rPr>
            <a:t>全国集計する際に必要となりますので、２列目以降も記載して下さい。</a:t>
          </a:r>
          <a:endParaRPr kumimoji="1" lang="en-US" altLang="ja-JP" sz="1000">
            <a:solidFill>
              <a:srgbClr val="FF0000"/>
            </a:solidFill>
          </a:endParaRPr>
        </a:p>
        <a:p>
          <a:pPr algn="l"/>
          <a:endParaRPr kumimoji="1" lang="en-US" altLang="ja-JP" sz="1000">
            <a:solidFill>
              <a:srgbClr val="FF0000"/>
            </a:solidFill>
          </a:endParaRPr>
        </a:p>
        <a:p>
          <a:pPr algn="l"/>
          <a:endParaRPr kumimoji="1" lang="ja-JP" altLang="en-US" sz="1000">
            <a:solidFill>
              <a:srgbClr val="FF0000"/>
            </a:solidFill>
          </a:endParaRPr>
        </a:p>
      </xdr:txBody>
    </xdr:sp>
    <xdr:clientData/>
  </xdr:twoCellAnchor>
  <xdr:twoCellAnchor>
    <xdr:from>
      <xdr:col>7</xdr:col>
      <xdr:colOff>28574</xdr:colOff>
      <xdr:row>9</xdr:row>
      <xdr:rowOff>438149</xdr:rowOff>
    </xdr:from>
    <xdr:to>
      <xdr:col>11</xdr:col>
      <xdr:colOff>781049</xdr:colOff>
      <xdr:row>11</xdr:row>
      <xdr:rowOff>38099</xdr:rowOff>
    </xdr:to>
    <xdr:sp macro="" textlink="">
      <xdr:nvSpPr>
        <xdr:cNvPr id="3" name="四角形吹き出し 2"/>
        <xdr:cNvSpPr/>
      </xdr:nvSpPr>
      <xdr:spPr>
        <a:xfrm>
          <a:off x="3676649" y="2857499"/>
          <a:ext cx="2886075" cy="952500"/>
        </a:xfrm>
        <a:prstGeom prst="wedgeRectCallout">
          <a:avLst>
            <a:gd name="adj1" fmla="val -59129"/>
            <a:gd name="adj2" fmla="val 84853"/>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１つの経営体が２つ以上の機械、施設等を導入する場合、必ず２行目以降も経営体名を記載して下さい。</a:t>
          </a:r>
          <a:endParaRPr kumimoji="1" lang="en-US" altLang="ja-JP" sz="1000">
            <a:solidFill>
              <a:srgbClr val="FF0000"/>
            </a:solidFill>
          </a:endParaRPr>
        </a:p>
        <a:p>
          <a:pPr algn="l"/>
          <a:r>
            <a:rPr kumimoji="1" lang="ja-JP" altLang="en-US" sz="1000">
              <a:solidFill>
                <a:srgbClr val="FF0000"/>
              </a:solidFill>
            </a:rPr>
            <a:t>また、セルを結合したりしないで下さい。</a:t>
          </a:r>
        </a:p>
      </xdr:txBody>
    </xdr:sp>
    <xdr:clientData/>
  </xdr:twoCellAnchor>
  <xdr:twoCellAnchor>
    <xdr:from>
      <xdr:col>22</xdr:col>
      <xdr:colOff>438150</xdr:colOff>
      <xdr:row>8</xdr:row>
      <xdr:rowOff>266699</xdr:rowOff>
    </xdr:from>
    <xdr:to>
      <xdr:col>25</xdr:col>
      <xdr:colOff>661459</xdr:colOff>
      <xdr:row>9</xdr:row>
      <xdr:rowOff>600074</xdr:rowOff>
    </xdr:to>
    <xdr:sp macro="" textlink="">
      <xdr:nvSpPr>
        <xdr:cNvPr id="4" name="四角形吹き出し 3"/>
        <xdr:cNvSpPr/>
      </xdr:nvSpPr>
      <xdr:spPr>
        <a:xfrm>
          <a:off x="14906625" y="2362199"/>
          <a:ext cx="2214034" cy="657225"/>
        </a:xfrm>
        <a:prstGeom prst="wedgeRectCallout">
          <a:avLst>
            <a:gd name="adj1" fmla="val 82639"/>
            <a:gd name="adj2" fmla="val 196273"/>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配分積算額を算出する計算式が入力されていますので、削除したりしないで下さい。</a:t>
          </a:r>
          <a:endParaRPr kumimoji="1" lang="en-US" altLang="ja-JP" sz="1000">
            <a:solidFill>
              <a:srgbClr val="FF0000"/>
            </a:solidFill>
          </a:endParaRPr>
        </a:p>
      </xdr:txBody>
    </xdr:sp>
    <xdr:clientData/>
  </xdr:twoCellAnchor>
  <xdr:twoCellAnchor>
    <xdr:from>
      <xdr:col>40</xdr:col>
      <xdr:colOff>333375</xdr:colOff>
      <xdr:row>9</xdr:row>
      <xdr:rowOff>219075</xdr:rowOff>
    </xdr:from>
    <xdr:to>
      <xdr:col>44</xdr:col>
      <xdr:colOff>549275</xdr:colOff>
      <xdr:row>9</xdr:row>
      <xdr:rowOff>858309</xdr:rowOff>
    </xdr:to>
    <xdr:sp macro="" textlink="">
      <xdr:nvSpPr>
        <xdr:cNvPr id="5" name="四角形吹き出し 4"/>
        <xdr:cNvSpPr/>
      </xdr:nvSpPr>
      <xdr:spPr>
        <a:xfrm>
          <a:off x="26593800" y="2638425"/>
          <a:ext cx="2540000" cy="639234"/>
        </a:xfrm>
        <a:prstGeom prst="wedgeRectCallout">
          <a:avLst>
            <a:gd name="adj1" fmla="val -118567"/>
            <a:gd name="adj2" fmla="val 153596"/>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一つの経営体で二つ以上の事業を実施する場合は２行目以降の配分基準項目欄への記載は不要です。</a:t>
          </a:r>
          <a:endParaRPr kumimoji="1" lang="en-US" altLang="ja-JP" sz="1000">
            <a:solidFill>
              <a:srgbClr val="FF0000"/>
            </a:solidFill>
          </a:endParaRPr>
        </a:p>
      </xdr:txBody>
    </xdr:sp>
    <xdr:clientData/>
  </xdr:twoCellAnchor>
  <xdr:twoCellAnchor>
    <xdr:from>
      <xdr:col>3</xdr:col>
      <xdr:colOff>38100</xdr:colOff>
      <xdr:row>24</xdr:row>
      <xdr:rowOff>76199</xdr:rowOff>
    </xdr:from>
    <xdr:to>
      <xdr:col>6</xdr:col>
      <xdr:colOff>499533</xdr:colOff>
      <xdr:row>27</xdr:row>
      <xdr:rowOff>57150</xdr:rowOff>
    </xdr:to>
    <xdr:sp macro="" textlink="">
      <xdr:nvSpPr>
        <xdr:cNvPr id="6" name="四角形吹き出し 5"/>
        <xdr:cNvSpPr/>
      </xdr:nvSpPr>
      <xdr:spPr>
        <a:xfrm>
          <a:off x="723900" y="6638924"/>
          <a:ext cx="2137833" cy="666751"/>
        </a:xfrm>
        <a:prstGeom prst="wedgeRectCallout">
          <a:avLst>
            <a:gd name="adj1" fmla="val -71526"/>
            <a:gd name="adj2" fmla="val 65929"/>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行数が足りない場合は、最終行をコピーして行を追加していって下さい。</a:t>
          </a:r>
        </a:p>
      </xdr:txBody>
    </xdr:sp>
    <xdr:clientData/>
  </xdr:twoCellAnchor>
  <xdr:twoCellAnchor>
    <xdr:from>
      <xdr:col>60</xdr:col>
      <xdr:colOff>514350</xdr:colOff>
      <xdr:row>13</xdr:row>
      <xdr:rowOff>190500</xdr:rowOff>
    </xdr:from>
    <xdr:to>
      <xdr:col>64</xdr:col>
      <xdr:colOff>219075</xdr:colOff>
      <xdr:row>15</xdr:row>
      <xdr:rowOff>29633</xdr:rowOff>
    </xdr:to>
    <xdr:sp macro="" textlink="">
      <xdr:nvSpPr>
        <xdr:cNvPr id="7" name="四角形吹き出し 6"/>
        <xdr:cNvSpPr/>
      </xdr:nvSpPr>
      <xdr:spPr>
        <a:xfrm>
          <a:off x="38395275" y="4238625"/>
          <a:ext cx="1609725" cy="296333"/>
        </a:xfrm>
        <a:prstGeom prst="wedgeRectCallout">
          <a:avLst>
            <a:gd name="adj1" fmla="val -38782"/>
            <a:gd name="adj2" fmla="val 20105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単位を記載してください。</a:t>
          </a:r>
          <a:endParaRPr kumimoji="1" lang="en-US" altLang="ja-JP" sz="1000">
            <a:solidFill>
              <a:srgbClr val="FF0000"/>
            </a:solidFill>
          </a:endParaRPr>
        </a:p>
      </xdr:txBody>
    </xdr:sp>
    <xdr:clientData/>
  </xdr:twoCellAnchor>
  <xdr:twoCellAnchor>
    <xdr:from>
      <xdr:col>45</xdr:col>
      <xdr:colOff>180976</xdr:colOff>
      <xdr:row>13</xdr:row>
      <xdr:rowOff>161925</xdr:rowOff>
    </xdr:from>
    <xdr:to>
      <xdr:col>48</xdr:col>
      <xdr:colOff>485776</xdr:colOff>
      <xdr:row>17</xdr:row>
      <xdr:rowOff>123825</xdr:rowOff>
    </xdr:to>
    <xdr:sp macro="" textlink="">
      <xdr:nvSpPr>
        <xdr:cNvPr id="11" name="四角形吹き出し 10"/>
        <xdr:cNvSpPr/>
      </xdr:nvSpPr>
      <xdr:spPr>
        <a:xfrm>
          <a:off x="29003626" y="4210050"/>
          <a:ext cx="2133600" cy="876300"/>
        </a:xfrm>
        <a:prstGeom prst="wedgeRectCallout">
          <a:avLst>
            <a:gd name="adj1" fmla="val 2281"/>
            <a:gd name="adj2" fmla="val 103905"/>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⑧</a:t>
          </a:r>
          <a:r>
            <a:rPr kumimoji="1" lang="en-US" altLang="ja-JP" sz="1000">
              <a:solidFill>
                <a:srgbClr val="FF0000"/>
              </a:solidFill>
            </a:rPr>
            <a:t>a</a:t>
          </a:r>
          <a:r>
            <a:rPr kumimoji="1" lang="ja-JP" altLang="en-US" sz="1000">
              <a:solidFill>
                <a:srgbClr val="FF0000"/>
              </a:solidFill>
            </a:rPr>
            <a:t>のポイントの上限は４点のため、常時雇用が４人以上増加している場合でも、地区合計欄は４点で計上されます。</a:t>
          </a:r>
          <a:endParaRPr kumimoji="1" lang="en-US" altLang="ja-JP" sz="1000">
            <a:solidFill>
              <a:srgbClr val="FF0000"/>
            </a:solidFill>
          </a:endParaRPr>
        </a:p>
      </xdr:txBody>
    </xdr:sp>
    <xdr:clientData/>
  </xdr:twoCellAnchor>
  <xdr:twoCellAnchor>
    <xdr:from>
      <xdr:col>50</xdr:col>
      <xdr:colOff>409574</xdr:colOff>
      <xdr:row>23</xdr:row>
      <xdr:rowOff>57150</xdr:rowOff>
    </xdr:from>
    <xdr:to>
      <xdr:col>54</xdr:col>
      <xdr:colOff>447674</xdr:colOff>
      <xdr:row>26</xdr:row>
      <xdr:rowOff>66675</xdr:rowOff>
    </xdr:to>
    <xdr:sp macro="" textlink="">
      <xdr:nvSpPr>
        <xdr:cNvPr id="12" name="四角形吹き出し 11"/>
        <xdr:cNvSpPr/>
      </xdr:nvSpPr>
      <xdr:spPr>
        <a:xfrm>
          <a:off x="32308799" y="6391275"/>
          <a:ext cx="2447925" cy="695325"/>
        </a:xfrm>
        <a:prstGeom prst="wedgeRectCallout">
          <a:avLst>
            <a:gd name="adj1" fmla="val 42014"/>
            <a:gd name="adj2" fmla="val -89285"/>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⑩ｂのポイントの上限は３点のため、農業者の育成が３人以上の場合でも、地区合計欄は、３点で計上されます。</a:t>
          </a:r>
          <a:endParaRPr kumimoji="1" lang="en-US" altLang="ja-JP" sz="1000">
            <a:solidFill>
              <a:srgbClr val="FF0000"/>
            </a:solidFill>
          </a:endParaRPr>
        </a:p>
      </xdr:txBody>
    </xdr:sp>
    <xdr:clientData/>
  </xdr:twoCellAnchor>
  <xdr:twoCellAnchor>
    <xdr:from>
      <xdr:col>39</xdr:col>
      <xdr:colOff>419100</xdr:colOff>
      <xdr:row>13</xdr:row>
      <xdr:rowOff>85725</xdr:rowOff>
    </xdr:from>
    <xdr:to>
      <xdr:col>43</xdr:col>
      <xdr:colOff>228600</xdr:colOff>
      <xdr:row>15</xdr:row>
      <xdr:rowOff>171450</xdr:rowOff>
    </xdr:to>
    <xdr:sp macro="" textlink="">
      <xdr:nvSpPr>
        <xdr:cNvPr id="10" name="四角形吹き出し 9"/>
        <xdr:cNvSpPr/>
      </xdr:nvSpPr>
      <xdr:spPr>
        <a:xfrm>
          <a:off x="25755600" y="4133850"/>
          <a:ext cx="2133600" cy="542925"/>
        </a:xfrm>
        <a:prstGeom prst="wedgeRectCallout">
          <a:avLst>
            <a:gd name="adj1" fmla="val 62103"/>
            <a:gd name="adj2" fmla="val -150378"/>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配分基準項目の地区合計欄は、ポイント合計となります。</a:t>
          </a:r>
          <a:endParaRPr kumimoji="1" lang="en-US" altLang="ja-JP" sz="1000">
            <a:solidFill>
              <a:srgbClr val="FF0000"/>
            </a:solidFill>
          </a:endParaRPr>
        </a:p>
      </xdr:txBody>
    </xdr:sp>
    <xdr:clientData/>
  </xdr:twoCellAnchor>
  <xdr:twoCellAnchor>
    <xdr:from>
      <xdr:col>81</xdr:col>
      <xdr:colOff>47625</xdr:colOff>
      <xdr:row>9</xdr:row>
      <xdr:rowOff>9525</xdr:rowOff>
    </xdr:from>
    <xdr:to>
      <xdr:col>87</xdr:col>
      <xdr:colOff>238125</xdr:colOff>
      <xdr:row>9</xdr:row>
      <xdr:rowOff>305858</xdr:rowOff>
    </xdr:to>
    <xdr:sp macro="" textlink="">
      <xdr:nvSpPr>
        <xdr:cNvPr id="13" name="四角形吹き出し 12"/>
        <xdr:cNvSpPr/>
      </xdr:nvSpPr>
      <xdr:spPr>
        <a:xfrm>
          <a:off x="47263050" y="2428875"/>
          <a:ext cx="1866900" cy="296333"/>
        </a:xfrm>
        <a:prstGeom prst="wedgeRectCallout">
          <a:avLst>
            <a:gd name="adj1" fmla="val -38782"/>
            <a:gd name="adj2" fmla="val 20105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助成対象者毎の点数（参考）</a:t>
          </a:r>
          <a:endParaRPr kumimoji="1" lang="en-US" altLang="ja-JP" sz="1000">
            <a:solidFill>
              <a:srgbClr val="FF0000"/>
            </a:solidFill>
          </a:endParaRPr>
        </a:p>
        <a:p>
          <a:pPr algn="l"/>
          <a:r>
            <a:rPr kumimoji="1" lang="ja-JP" altLang="en-US" sz="1000">
              <a:solidFill>
                <a:srgbClr val="FF0000"/>
              </a:solidFill>
            </a:rPr>
            <a:t>）</a:t>
          </a:r>
          <a:endParaRPr kumimoji="1" lang="en-US" altLang="ja-JP" sz="10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441;&#22580;/141&#36786;&#26519;&#35506;/&#36786;&#26519;&#35506;&#20849;&#26377;/&#65318;&#65297;&#36786;&#26989;/&#65299;&#12288;&#36786;&#25919;&#35036;&#21161;/&#22269;&#24235;&#35036;&#21161;/&#9733;&#25285;&#12356;&#25163;&#30906;&#20445;&#12539;&#32076;&#21942;&#24375;&#21270;&#25903;&#25588;&#20107;&#26989;/H28&#35036;&#27491;/H28.09.30&#35201;&#26395;&#35519;&#26619;/H28.09.06&#29031;&#20250;&#65288;&#30010;&#8594;JA&#65289;/05_&#12308;&#27096;&#24335;&#65298;&#12309;&#35201;&#26395;&#22320;&#21306;&#32207;&#25324;&#34920;&#65288;&#65314;&#34920;&#65289;(ve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主な修正履歴"/>
      <sheetName val="要望地区個別表"/>
      <sheetName val="整理番号表"/>
      <sheetName val="要望地区個別表（記載例）"/>
    </sheetNames>
    <sheetDataSet>
      <sheetData sheetId="0" refreshError="1"/>
      <sheetData sheetId="1" refreshError="1"/>
      <sheetData sheetId="2">
        <row r="12">
          <cell r="D12">
            <v>1</v>
          </cell>
          <cell r="E12" t="str">
            <v>認定農業者（個別）</v>
          </cell>
        </row>
        <row r="13">
          <cell r="D13">
            <v>2</v>
          </cell>
          <cell r="E13" t="str">
            <v>認定農業者（法人）</v>
          </cell>
        </row>
        <row r="14">
          <cell r="D14">
            <v>3</v>
          </cell>
          <cell r="E14" t="str">
            <v>集落営農組織（任意組織）</v>
          </cell>
        </row>
        <row r="15">
          <cell r="D15">
            <v>4</v>
          </cell>
          <cell r="E15" t="str">
            <v>認定新規就農者</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CP51"/>
  <sheetViews>
    <sheetView showGridLines="0" tabSelected="1" zoomScaleNormal="100" zoomScaleSheetLayoutView="100" workbookViewId="0">
      <selection activeCell="F5" sqref="F5:AK5"/>
    </sheetView>
  </sheetViews>
  <sheetFormatPr defaultRowHeight="13.5"/>
  <cols>
    <col min="1" max="2" width="4" style="143" customWidth="1"/>
    <col min="3" max="4" width="9" style="346"/>
    <col min="5" max="5" width="9" style="20"/>
    <col min="6" max="6" width="4" style="20" customWidth="1"/>
    <col min="7" max="7" width="16.875" style="20" customWidth="1"/>
    <col min="8" max="8" width="5.25" style="20" customWidth="1"/>
    <col min="9" max="9" width="10.75" style="145" customWidth="1"/>
    <col min="10" max="10" width="7.75" style="145" customWidth="1"/>
    <col min="11" max="11" width="4.25" style="145" customWidth="1"/>
    <col min="12" max="12" width="10.75" style="145" customWidth="1"/>
    <col min="13" max="14" width="9.625" style="145" customWidth="1"/>
    <col min="15" max="15" width="4.125" style="20" customWidth="1"/>
    <col min="16" max="16" width="11.375" style="20" customWidth="1"/>
    <col min="17" max="17" width="4.75" style="20" customWidth="1"/>
    <col min="18" max="18" width="29.125" style="20" customWidth="1"/>
    <col min="19" max="19" width="6.75" style="20" customWidth="1"/>
    <col min="20" max="21" width="9.875" style="20" customWidth="1"/>
    <col min="22" max="24" width="8.125" style="20" customWidth="1"/>
    <col min="25" max="28" width="9.875" style="20" customWidth="1"/>
    <col min="29" max="29" width="10.625" style="20" customWidth="1"/>
    <col min="30" max="30" width="7.625" style="21" customWidth="1"/>
    <col min="31" max="31" width="4.625" style="21" customWidth="1"/>
    <col min="32" max="32" width="9" style="20"/>
    <col min="33" max="33" width="4.625" style="21" customWidth="1"/>
    <col min="34" max="34" width="12" style="20" customWidth="1"/>
    <col min="35" max="35" width="6" style="20" customWidth="1"/>
    <col min="36" max="36" width="9.25" style="20" customWidth="1"/>
    <col min="37" max="37" width="7.875" style="20" customWidth="1"/>
    <col min="38" max="47" width="7.625" style="20" customWidth="1"/>
    <col min="48" max="49" width="8.75" style="20" customWidth="1"/>
    <col min="50" max="53" width="7.625" style="20" customWidth="1"/>
    <col min="54" max="55" width="8.75" style="20" customWidth="1"/>
    <col min="56" max="61" width="7.625" style="20" customWidth="1"/>
    <col min="62" max="62" width="5.125" style="20" customWidth="1"/>
    <col min="63" max="63" width="7.625" style="20" customWidth="1"/>
    <col min="64" max="64" width="5.125" style="20" customWidth="1"/>
    <col min="65" max="66" width="7.625" style="20" customWidth="1"/>
    <col min="67" max="67" width="7.625" style="146" customWidth="1"/>
    <col min="68" max="70" width="7.625" style="20" customWidth="1"/>
    <col min="71" max="72" width="7.625" style="146" customWidth="1"/>
    <col min="73" max="73" width="9" style="143"/>
    <col min="74" max="76" width="3.375" style="143" customWidth="1"/>
    <col min="77" max="83" width="3.375" style="143" bestFit="1" customWidth="1"/>
    <col min="84" max="85" width="4.25" style="143" bestFit="1" customWidth="1"/>
    <col min="86" max="86" width="3.375" style="143" bestFit="1" customWidth="1"/>
    <col min="87" max="88" width="3.375" style="143" customWidth="1"/>
    <col min="89" max="89" width="3.375" style="143" bestFit="1" customWidth="1"/>
    <col min="90" max="91" width="3.375" style="143" customWidth="1"/>
    <col min="92" max="92" width="3.375" style="143" bestFit="1" customWidth="1"/>
    <col min="93" max="93" width="5.25" style="143" bestFit="1" customWidth="1"/>
    <col min="94" max="94" width="5.25" style="143" customWidth="1"/>
    <col min="95" max="16384" width="9" style="143"/>
  </cols>
  <sheetData>
    <row r="1" spans="1:94" ht="12.75" customHeight="1">
      <c r="C1" s="281"/>
    </row>
    <row r="2" spans="1:94" ht="24">
      <c r="C2" s="282" t="s">
        <v>205</v>
      </c>
      <c r="D2" s="282"/>
      <c r="E2" s="282"/>
      <c r="F2" s="282"/>
      <c r="I2" s="148"/>
      <c r="J2" s="148"/>
      <c r="K2" s="148"/>
      <c r="L2" s="148"/>
      <c r="M2" s="148"/>
      <c r="N2" s="148"/>
      <c r="O2" s="147"/>
      <c r="P2" s="147"/>
      <c r="Q2" s="147"/>
      <c r="R2" s="147"/>
      <c r="S2" s="147"/>
      <c r="T2" s="147"/>
      <c r="U2" s="147"/>
      <c r="V2" s="147"/>
      <c r="W2" s="147"/>
      <c r="X2" s="147"/>
      <c r="Y2" s="147"/>
      <c r="Z2" s="147"/>
      <c r="AA2" s="147"/>
      <c r="AB2" s="147"/>
      <c r="AC2" s="147"/>
      <c r="AD2" s="149"/>
      <c r="AE2" s="149"/>
      <c r="AF2" s="147"/>
      <c r="AG2" s="149"/>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50"/>
      <c r="BF2" s="150"/>
      <c r="BG2" s="150"/>
      <c r="BH2" s="150"/>
      <c r="BI2" s="150"/>
      <c r="BJ2" s="150"/>
      <c r="BK2" s="150"/>
      <c r="BL2" s="150"/>
      <c r="BM2" s="150"/>
      <c r="BN2" s="150"/>
      <c r="BO2" s="150"/>
      <c r="BP2" s="150"/>
      <c r="BQ2" s="150"/>
      <c r="BR2" s="150"/>
      <c r="BS2" s="150"/>
      <c r="BT2" s="150"/>
    </row>
    <row r="3" spans="1:94" ht="24">
      <c r="C3" s="281" t="s">
        <v>251</v>
      </c>
      <c r="D3" s="347"/>
      <c r="I3" s="148"/>
      <c r="J3" s="148"/>
      <c r="K3" s="148"/>
      <c r="L3" s="148"/>
      <c r="M3" s="148"/>
      <c r="N3" s="148"/>
      <c r="O3" s="147"/>
      <c r="P3" s="147"/>
      <c r="Q3" s="147"/>
      <c r="R3" s="147"/>
      <c r="S3" s="147"/>
      <c r="T3" s="147"/>
      <c r="U3" s="147"/>
      <c r="V3" s="147"/>
      <c r="W3" s="147"/>
      <c r="X3" s="147"/>
      <c r="Y3" s="147"/>
      <c r="Z3" s="147"/>
      <c r="AA3" s="147"/>
      <c r="AB3" s="147"/>
      <c r="AC3" s="147"/>
      <c r="AD3" s="149"/>
      <c r="AE3" s="149"/>
      <c r="AF3" s="147"/>
      <c r="AG3" s="149"/>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50"/>
      <c r="BF3" s="150"/>
      <c r="BG3" s="150"/>
      <c r="BH3" s="150"/>
      <c r="BI3" s="150"/>
      <c r="BJ3" s="150"/>
      <c r="BK3" s="150"/>
      <c r="BL3" s="150"/>
      <c r="BM3" s="150"/>
      <c r="BN3" s="150"/>
      <c r="BO3" s="150"/>
      <c r="BP3" s="150"/>
      <c r="BQ3" s="150"/>
      <c r="BR3" s="150"/>
      <c r="BS3" s="150"/>
      <c r="BT3" s="150"/>
    </row>
    <row r="4" spans="1:94" ht="7.5" customHeight="1" thickBot="1">
      <c r="C4" s="348"/>
      <c r="D4" s="347"/>
      <c r="I4" s="148"/>
      <c r="J4" s="148"/>
      <c r="K4" s="148"/>
      <c r="L4" s="148"/>
      <c r="M4" s="148"/>
      <c r="N4" s="148"/>
      <c r="O4" s="147"/>
      <c r="P4" s="147"/>
      <c r="Q4" s="147"/>
      <c r="R4" s="147"/>
      <c r="S4" s="147"/>
      <c r="T4" s="147"/>
      <c r="U4" s="147"/>
      <c r="V4" s="147"/>
      <c r="W4" s="147"/>
      <c r="X4" s="147"/>
      <c r="Y4" s="147"/>
      <c r="Z4" s="147"/>
      <c r="AA4" s="147"/>
      <c r="AB4" s="147"/>
      <c r="AC4" s="147"/>
      <c r="AD4" s="149"/>
      <c r="AE4" s="149"/>
      <c r="AF4" s="147"/>
      <c r="AG4" s="149"/>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50"/>
      <c r="BF4" s="150"/>
      <c r="BG4" s="150"/>
      <c r="BH4" s="150"/>
      <c r="BI4" s="150"/>
      <c r="BJ4" s="150"/>
      <c r="BK4" s="150"/>
      <c r="BL4" s="150"/>
      <c r="BM4" s="150"/>
      <c r="BN4" s="150"/>
      <c r="BO4" s="150"/>
      <c r="BP4" s="150"/>
      <c r="BQ4" s="150"/>
      <c r="BR4" s="150"/>
      <c r="BS4" s="150"/>
      <c r="BT4" s="150"/>
    </row>
    <row r="5" spans="1:94" ht="18" customHeight="1">
      <c r="C5" s="152" t="s">
        <v>0</v>
      </c>
      <c r="D5" s="153" t="s">
        <v>1</v>
      </c>
      <c r="E5" s="153" t="s">
        <v>7</v>
      </c>
      <c r="F5" s="98" t="s">
        <v>109</v>
      </c>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5"/>
      <c r="AL5" s="99" t="s">
        <v>110</v>
      </c>
      <c r="AM5" s="100"/>
      <c r="AN5" s="100"/>
      <c r="AO5" s="100"/>
      <c r="AP5" s="100"/>
      <c r="AQ5" s="100"/>
      <c r="AR5" s="100"/>
      <c r="AS5" s="100"/>
      <c r="AT5" s="100"/>
      <c r="AU5" s="100"/>
      <c r="AV5" s="100"/>
      <c r="AW5" s="100"/>
      <c r="AX5" s="100"/>
      <c r="AY5" s="100"/>
      <c r="AZ5" s="100"/>
      <c r="BA5" s="100"/>
      <c r="BB5" s="100"/>
      <c r="BC5" s="100"/>
      <c r="BD5" s="101"/>
      <c r="BE5" s="58" t="s">
        <v>111</v>
      </c>
      <c r="BF5" s="59"/>
      <c r="BG5" s="59"/>
      <c r="BH5" s="59"/>
      <c r="BI5" s="59"/>
      <c r="BJ5" s="59"/>
      <c r="BK5" s="59"/>
      <c r="BL5" s="59"/>
      <c r="BM5" s="59"/>
      <c r="BN5" s="59"/>
      <c r="BO5" s="59"/>
      <c r="BP5" s="59"/>
      <c r="BQ5" s="59"/>
      <c r="BR5" s="59"/>
      <c r="BS5" s="59"/>
      <c r="BT5" s="60"/>
    </row>
    <row r="6" spans="1:94" ht="18" customHeight="1">
      <c r="C6" s="156"/>
      <c r="D6" s="134"/>
      <c r="E6" s="134"/>
      <c r="F6" s="64" t="s">
        <v>112</v>
      </c>
      <c r="G6" s="66" t="s">
        <v>8</v>
      </c>
      <c r="H6" s="2" t="s">
        <v>93</v>
      </c>
      <c r="I6" s="67" t="s">
        <v>113</v>
      </c>
      <c r="J6" s="68"/>
      <c r="K6" s="67" t="s">
        <v>114</v>
      </c>
      <c r="L6" s="73"/>
      <c r="M6" s="73"/>
      <c r="N6" s="68"/>
      <c r="O6" s="67" t="s">
        <v>115</v>
      </c>
      <c r="P6" s="157"/>
      <c r="Q6" s="158"/>
      <c r="R6" s="3"/>
      <c r="S6" s="4"/>
      <c r="T6" s="33"/>
      <c r="U6" s="76"/>
      <c r="V6" s="76"/>
      <c r="W6" s="76"/>
      <c r="X6" s="76"/>
      <c r="Y6" s="76"/>
      <c r="Z6" s="77"/>
      <c r="AA6" s="78" t="s">
        <v>116</v>
      </c>
      <c r="AB6" s="79"/>
      <c r="AC6" s="82" t="s">
        <v>117</v>
      </c>
      <c r="AD6" s="5"/>
      <c r="AE6" s="6"/>
      <c r="AF6" s="6"/>
      <c r="AG6" s="6"/>
      <c r="AH6" s="6" t="s">
        <v>118</v>
      </c>
      <c r="AI6" s="6"/>
      <c r="AJ6" s="6"/>
      <c r="AK6" s="7"/>
      <c r="AL6" s="102"/>
      <c r="AM6" s="103"/>
      <c r="AN6" s="103"/>
      <c r="AO6" s="103"/>
      <c r="AP6" s="103"/>
      <c r="AQ6" s="103"/>
      <c r="AR6" s="103"/>
      <c r="AS6" s="103"/>
      <c r="AT6" s="103"/>
      <c r="AU6" s="103"/>
      <c r="AV6" s="103"/>
      <c r="AW6" s="103"/>
      <c r="AX6" s="103"/>
      <c r="AY6" s="103"/>
      <c r="AZ6" s="103"/>
      <c r="BA6" s="103"/>
      <c r="BB6" s="103"/>
      <c r="BC6" s="103"/>
      <c r="BD6" s="104"/>
      <c r="BE6" s="61"/>
      <c r="BF6" s="62"/>
      <c r="BG6" s="62"/>
      <c r="BH6" s="62"/>
      <c r="BI6" s="62"/>
      <c r="BJ6" s="62"/>
      <c r="BK6" s="62"/>
      <c r="BL6" s="62"/>
      <c r="BM6" s="62"/>
      <c r="BN6" s="62"/>
      <c r="BO6" s="62"/>
      <c r="BP6" s="62"/>
      <c r="BQ6" s="62"/>
      <c r="BR6" s="62"/>
      <c r="BS6" s="62"/>
      <c r="BT6" s="63"/>
    </row>
    <row r="7" spans="1:94" ht="18" customHeight="1">
      <c r="C7" s="156"/>
      <c r="D7" s="134"/>
      <c r="E7" s="134"/>
      <c r="F7" s="65"/>
      <c r="G7" s="159"/>
      <c r="H7" s="1" t="s">
        <v>96</v>
      </c>
      <c r="I7" s="69"/>
      <c r="J7" s="70"/>
      <c r="K7" s="69"/>
      <c r="L7" s="74"/>
      <c r="M7" s="74"/>
      <c r="N7" s="70"/>
      <c r="O7" s="160"/>
      <c r="P7" s="161"/>
      <c r="Q7" s="83" t="s">
        <v>95</v>
      </c>
      <c r="R7" s="8" t="s">
        <v>9</v>
      </c>
      <c r="S7" s="9"/>
      <c r="T7" s="34"/>
      <c r="U7" s="42"/>
      <c r="V7" s="42"/>
      <c r="W7" s="42"/>
      <c r="X7" s="42"/>
      <c r="Y7" s="84" t="s">
        <v>75</v>
      </c>
      <c r="Z7" s="85"/>
      <c r="AA7" s="80"/>
      <c r="AB7" s="81"/>
      <c r="AC7" s="162"/>
      <c r="AD7" s="39"/>
      <c r="AE7" s="78" t="s">
        <v>119</v>
      </c>
      <c r="AF7" s="86"/>
      <c r="AG7" s="78" t="s">
        <v>120</v>
      </c>
      <c r="AH7" s="89"/>
      <c r="AI7" s="78" t="s">
        <v>10</v>
      </c>
      <c r="AJ7" s="163"/>
      <c r="AK7" s="10"/>
      <c r="AL7" s="92" t="s">
        <v>121</v>
      </c>
      <c r="AM7" s="93"/>
      <c r="AN7" s="94"/>
      <c r="AO7" s="46" t="s">
        <v>122</v>
      </c>
      <c r="AP7" s="46" t="s">
        <v>123</v>
      </c>
      <c r="AQ7" s="46" t="s">
        <v>124</v>
      </c>
      <c r="AR7" s="46" t="s">
        <v>125</v>
      </c>
      <c r="AS7" s="46" t="s">
        <v>126</v>
      </c>
      <c r="AT7" s="46" t="s">
        <v>127</v>
      </c>
      <c r="AU7" s="114" t="s">
        <v>108</v>
      </c>
      <c r="AV7" s="26"/>
      <c r="AW7" s="27"/>
      <c r="AX7" s="54" t="s">
        <v>128</v>
      </c>
      <c r="AY7" s="26"/>
      <c r="AZ7" s="27"/>
      <c r="BA7" s="54" t="s">
        <v>129</v>
      </c>
      <c r="BB7" s="26"/>
      <c r="BC7" s="26"/>
      <c r="BD7" s="125" t="s">
        <v>130</v>
      </c>
      <c r="BE7" s="127" t="s">
        <v>87</v>
      </c>
      <c r="BF7" s="128"/>
      <c r="BG7" s="128"/>
      <c r="BH7" s="128"/>
      <c r="BI7" s="128"/>
      <c r="BJ7" s="128"/>
      <c r="BK7" s="128"/>
      <c r="BL7" s="129"/>
      <c r="BM7" s="48" t="s">
        <v>88</v>
      </c>
      <c r="BN7" s="48"/>
      <c r="BO7" s="48"/>
      <c r="BP7" s="48"/>
      <c r="BQ7" s="48"/>
      <c r="BR7" s="48"/>
      <c r="BS7" s="48"/>
      <c r="BT7" s="49"/>
    </row>
    <row r="8" spans="1:94" ht="42.75" customHeight="1">
      <c r="C8" s="156"/>
      <c r="D8" s="134"/>
      <c r="E8" s="134"/>
      <c r="F8" s="65"/>
      <c r="G8" s="159"/>
      <c r="H8" s="50" t="s">
        <v>94</v>
      </c>
      <c r="I8" s="71"/>
      <c r="J8" s="72"/>
      <c r="K8" s="71"/>
      <c r="L8" s="75"/>
      <c r="M8" s="75"/>
      <c r="N8" s="72"/>
      <c r="O8" s="164"/>
      <c r="P8" s="165"/>
      <c r="Q8" s="83"/>
      <c r="R8" s="11" t="s">
        <v>131</v>
      </c>
      <c r="S8" s="12"/>
      <c r="T8" s="51" t="s">
        <v>11</v>
      </c>
      <c r="U8" s="51" t="s">
        <v>72</v>
      </c>
      <c r="V8" s="51" t="s">
        <v>73</v>
      </c>
      <c r="W8" s="51" t="s">
        <v>74</v>
      </c>
      <c r="X8" s="51" t="s">
        <v>14</v>
      </c>
      <c r="Y8" s="51" t="s">
        <v>12</v>
      </c>
      <c r="Z8" s="51" t="s">
        <v>13</v>
      </c>
      <c r="AA8" s="80"/>
      <c r="AB8" s="81"/>
      <c r="AC8" s="162"/>
      <c r="AD8" s="40" t="s">
        <v>132</v>
      </c>
      <c r="AE8" s="87"/>
      <c r="AF8" s="88"/>
      <c r="AG8" s="90"/>
      <c r="AH8" s="91"/>
      <c r="AI8" s="52" t="s">
        <v>133</v>
      </c>
      <c r="AJ8" s="166"/>
      <c r="AK8" s="53" t="s">
        <v>15</v>
      </c>
      <c r="AL8" s="95"/>
      <c r="AM8" s="96"/>
      <c r="AN8" s="97"/>
      <c r="AO8" s="47"/>
      <c r="AP8" s="47"/>
      <c r="AQ8" s="47"/>
      <c r="AR8" s="47"/>
      <c r="AS8" s="47"/>
      <c r="AT8" s="47"/>
      <c r="AU8" s="119"/>
      <c r="AV8" s="28"/>
      <c r="AW8" s="29"/>
      <c r="AX8" s="55"/>
      <c r="AY8" s="30"/>
      <c r="AZ8" s="29"/>
      <c r="BA8" s="55"/>
      <c r="BB8" s="28"/>
      <c r="BC8" s="28"/>
      <c r="BD8" s="126"/>
      <c r="BE8" s="167" t="s">
        <v>98</v>
      </c>
      <c r="BF8" s="168"/>
      <c r="BG8" s="169"/>
      <c r="BH8" s="54" t="s">
        <v>99</v>
      </c>
      <c r="BI8" s="31"/>
      <c r="BJ8" s="31"/>
      <c r="BK8" s="168"/>
      <c r="BL8" s="169"/>
      <c r="BM8" s="170" t="s">
        <v>100</v>
      </c>
      <c r="BN8" s="170" t="s">
        <v>101</v>
      </c>
      <c r="BO8" s="170" t="s">
        <v>102</v>
      </c>
      <c r="BP8" s="170" t="s">
        <v>103</v>
      </c>
      <c r="BQ8" s="170" t="s">
        <v>175</v>
      </c>
      <c r="BR8" s="170" t="s">
        <v>104</v>
      </c>
      <c r="BS8" s="46" t="s">
        <v>105</v>
      </c>
      <c r="BT8" s="171" t="s">
        <v>249</v>
      </c>
    </row>
    <row r="9" spans="1:94" ht="25.5" customHeight="1">
      <c r="C9" s="156"/>
      <c r="D9" s="134"/>
      <c r="E9" s="134"/>
      <c r="F9" s="65"/>
      <c r="G9" s="159"/>
      <c r="H9" s="50"/>
      <c r="I9" s="105" t="s">
        <v>134</v>
      </c>
      <c r="J9" s="107" t="s">
        <v>135</v>
      </c>
      <c r="K9" s="109" t="s">
        <v>16</v>
      </c>
      <c r="L9" s="111" t="s">
        <v>17</v>
      </c>
      <c r="M9" s="67" t="s">
        <v>136</v>
      </c>
      <c r="N9" s="68"/>
      <c r="O9" s="109" t="s">
        <v>16</v>
      </c>
      <c r="P9" s="56" t="s">
        <v>17</v>
      </c>
      <c r="Q9" s="83"/>
      <c r="R9" s="120"/>
      <c r="S9" s="13"/>
      <c r="T9" s="51"/>
      <c r="U9" s="51"/>
      <c r="V9" s="51"/>
      <c r="W9" s="51"/>
      <c r="X9" s="51"/>
      <c r="Y9" s="51"/>
      <c r="Z9" s="51"/>
      <c r="AA9" s="80"/>
      <c r="AB9" s="81"/>
      <c r="AC9" s="162"/>
      <c r="AD9" s="40"/>
      <c r="AE9" s="66" t="s">
        <v>18</v>
      </c>
      <c r="AF9" s="56" t="s">
        <v>17</v>
      </c>
      <c r="AG9" s="66" t="s">
        <v>18</v>
      </c>
      <c r="AH9" s="111" t="s">
        <v>17</v>
      </c>
      <c r="AI9" s="114" t="s">
        <v>19</v>
      </c>
      <c r="AJ9" s="14"/>
      <c r="AK9" s="53"/>
      <c r="AL9" s="130" t="s">
        <v>137</v>
      </c>
      <c r="AM9" s="46" t="s">
        <v>138</v>
      </c>
      <c r="AN9" s="131" t="s">
        <v>178</v>
      </c>
      <c r="AO9" s="47"/>
      <c r="AP9" s="47"/>
      <c r="AQ9" s="47"/>
      <c r="AR9" s="47"/>
      <c r="AS9" s="47"/>
      <c r="AT9" s="47"/>
      <c r="AU9" s="115"/>
      <c r="AV9" s="46" t="s">
        <v>200</v>
      </c>
      <c r="AW9" s="116" t="s">
        <v>201</v>
      </c>
      <c r="AX9" s="47"/>
      <c r="AY9" s="46" t="s">
        <v>250</v>
      </c>
      <c r="AZ9" s="116" t="s">
        <v>202</v>
      </c>
      <c r="BA9" s="47"/>
      <c r="BB9" s="116" t="s">
        <v>203</v>
      </c>
      <c r="BC9" s="122" t="s">
        <v>204</v>
      </c>
      <c r="BD9" s="126"/>
      <c r="BE9" s="172"/>
      <c r="BF9" s="173"/>
      <c r="BG9" s="174"/>
      <c r="BH9" s="55"/>
      <c r="BI9" s="30"/>
      <c r="BJ9" s="30"/>
      <c r="BK9" s="175"/>
      <c r="BL9" s="176"/>
      <c r="BM9" s="177"/>
      <c r="BN9" s="177"/>
      <c r="BO9" s="177"/>
      <c r="BP9" s="177"/>
      <c r="BQ9" s="177"/>
      <c r="BR9" s="177"/>
      <c r="BS9" s="47"/>
      <c r="BT9" s="178"/>
    </row>
    <row r="10" spans="1:94" ht="74.25" thickBot="1">
      <c r="A10" s="179" t="s">
        <v>139</v>
      </c>
      <c r="B10" s="179" t="s">
        <v>246</v>
      </c>
      <c r="C10" s="180"/>
      <c r="D10" s="133"/>
      <c r="E10" s="133"/>
      <c r="F10" s="65"/>
      <c r="G10" s="159"/>
      <c r="H10" s="50"/>
      <c r="I10" s="106"/>
      <c r="J10" s="108"/>
      <c r="K10" s="110"/>
      <c r="L10" s="112"/>
      <c r="M10" s="38" t="s">
        <v>140</v>
      </c>
      <c r="N10" s="38" t="s">
        <v>141</v>
      </c>
      <c r="O10" s="110"/>
      <c r="P10" s="57"/>
      <c r="Q10" s="83"/>
      <c r="R10" s="121"/>
      <c r="S10" s="15" t="s">
        <v>142</v>
      </c>
      <c r="T10" s="34"/>
      <c r="U10" s="35"/>
      <c r="V10" s="35"/>
      <c r="W10" s="35"/>
      <c r="X10" s="35"/>
      <c r="Y10" s="35"/>
      <c r="Z10" s="35"/>
      <c r="AA10" s="35"/>
      <c r="AB10" s="32" t="s">
        <v>143</v>
      </c>
      <c r="AC10" s="35"/>
      <c r="AD10" s="40"/>
      <c r="AE10" s="113"/>
      <c r="AF10" s="57"/>
      <c r="AG10" s="113"/>
      <c r="AH10" s="112"/>
      <c r="AI10" s="115"/>
      <c r="AJ10" s="43" t="s">
        <v>20</v>
      </c>
      <c r="AK10" s="17" t="s">
        <v>21</v>
      </c>
      <c r="AL10" s="130"/>
      <c r="AM10" s="47"/>
      <c r="AN10" s="132"/>
      <c r="AO10" s="47"/>
      <c r="AP10" s="47"/>
      <c r="AQ10" s="47"/>
      <c r="AR10" s="47"/>
      <c r="AS10" s="47"/>
      <c r="AT10" s="47"/>
      <c r="AU10" s="115"/>
      <c r="AV10" s="47"/>
      <c r="AW10" s="117"/>
      <c r="AX10" s="47"/>
      <c r="AY10" s="118"/>
      <c r="AZ10" s="124"/>
      <c r="BA10" s="47"/>
      <c r="BB10" s="117"/>
      <c r="BC10" s="123"/>
      <c r="BD10" s="126"/>
      <c r="BE10" s="181"/>
      <c r="BF10" s="182" t="s">
        <v>176</v>
      </c>
      <c r="BG10" s="182" t="s">
        <v>177</v>
      </c>
      <c r="BH10" s="47"/>
      <c r="BI10" s="183" t="s">
        <v>239</v>
      </c>
      <c r="BJ10" s="184"/>
      <c r="BK10" s="183" t="s">
        <v>240</v>
      </c>
      <c r="BL10" s="184"/>
      <c r="BM10" s="177"/>
      <c r="BN10" s="177"/>
      <c r="BO10" s="177"/>
      <c r="BP10" s="177"/>
      <c r="BQ10" s="177"/>
      <c r="BR10" s="177"/>
      <c r="BS10" s="47"/>
      <c r="BT10" s="178"/>
      <c r="BU10" s="185"/>
      <c r="BV10" s="186" t="s">
        <v>193</v>
      </c>
      <c r="BW10" s="186" t="s">
        <v>191</v>
      </c>
      <c r="BX10" s="186" t="s">
        <v>192</v>
      </c>
      <c r="BY10" s="186" t="s">
        <v>179</v>
      </c>
      <c r="BZ10" s="186" t="s">
        <v>180</v>
      </c>
      <c r="CA10" s="186" t="s">
        <v>181</v>
      </c>
      <c r="CB10" s="186" t="s">
        <v>182</v>
      </c>
      <c r="CC10" s="186" t="s">
        <v>183</v>
      </c>
      <c r="CD10" s="186" t="s">
        <v>184</v>
      </c>
      <c r="CE10" s="186" t="s">
        <v>185</v>
      </c>
      <c r="CF10" s="186" t="s">
        <v>190</v>
      </c>
      <c r="CG10" s="186" t="s">
        <v>189</v>
      </c>
      <c r="CH10" s="186" t="s">
        <v>186</v>
      </c>
      <c r="CI10" s="186" t="s">
        <v>194</v>
      </c>
      <c r="CJ10" s="186" t="s">
        <v>195</v>
      </c>
      <c r="CK10" s="186" t="s">
        <v>187</v>
      </c>
      <c r="CL10" s="186" t="s">
        <v>196</v>
      </c>
      <c r="CM10" s="186" t="s">
        <v>197</v>
      </c>
      <c r="CN10" s="186" t="s">
        <v>188</v>
      </c>
      <c r="CO10" s="187" t="s">
        <v>198</v>
      </c>
      <c r="CP10" s="187" t="s">
        <v>199</v>
      </c>
    </row>
    <row r="11" spans="1:94" s="211" customFormat="1" ht="18" customHeight="1" thickBot="1">
      <c r="A11" s="188"/>
      <c r="B11" s="188"/>
      <c r="C11" s="201"/>
      <c r="D11" s="192"/>
      <c r="E11" s="190"/>
      <c r="F11" s="191"/>
      <c r="G11" s="192">
        <f>MAX(F12:F28)</f>
        <v>1</v>
      </c>
      <c r="H11" s="192"/>
      <c r="I11" s="193"/>
      <c r="J11" s="193"/>
      <c r="K11" s="193"/>
      <c r="L11" s="193"/>
      <c r="M11" s="193"/>
      <c r="N11" s="193"/>
      <c r="O11" s="190"/>
      <c r="P11" s="192"/>
      <c r="Q11" s="194"/>
      <c r="R11" s="195"/>
      <c r="S11" s="195"/>
      <c r="T11" s="196">
        <f>SUM(T12:T28)</f>
        <v>0</v>
      </c>
      <c r="U11" s="196">
        <f t="shared" ref="U11:AB11" si="0">SUM(U12:U28)</f>
        <v>0</v>
      </c>
      <c r="V11" s="196">
        <f t="shared" si="0"/>
        <v>0</v>
      </c>
      <c r="W11" s="196">
        <f t="shared" si="0"/>
        <v>0</v>
      </c>
      <c r="X11" s="196">
        <f t="shared" si="0"/>
        <v>0</v>
      </c>
      <c r="Y11" s="196">
        <f>SUM(Y12:Y28)</f>
        <v>0</v>
      </c>
      <c r="Z11" s="196">
        <f t="shared" si="0"/>
        <v>0</v>
      </c>
      <c r="AA11" s="196">
        <f t="shared" si="0"/>
        <v>0</v>
      </c>
      <c r="AB11" s="197">
        <f t="shared" si="0"/>
        <v>0</v>
      </c>
      <c r="AC11" s="196"/>
      <c r="AD11" s="198"/>
      <c r="AE11" s="192"/>
      <c r="AF11" s="192"/>
      <c r="AG11" s="192"/>
      <c r="AH11" s="193"/>
      <c r="AI11" s="192">
        <f>SUMPRODUCT(1/(COUNTIF(B12:B28,B12:B28)))-1</f>
        <v>0</v>
      </c>
      <c r="AJ11" s="199">
        <f t="shared" ref="AJ11" si="1">SUM(AJ12:AJ28)</f>
        <v>0</v>
      </c>
      <c r="AK11" s="200">
        <f>ROUNDDOWN(AJ11*1/15,-3)/1000</f>
        <v>0</v>
      </c>
      <c r="AL11" s="201">
        <f>COUNTIF(AL12:AL28,"&gt;0")*3</f>
        <v>0</v>
      </c>
      <c r="AM11" s="192">
        <f>COUNTIF(AM12:AM28,"&gt;0")*2</f>
        <v>0</v>
      </c>
      <c r="AN11" s="192">
        <f>COUNTIF(AN12:AN28,"&gt;0")*1</f>
        <v>0</v>
      </c>
      <c r="AO11" s="192">
        <f>COUNTIF(AO12:AO28,"&gt;0")*1</f>
        <v>0</v>
      </c>
      <c r="AP11" s="192">
        <f>COUNTIF(AP12:AP28,"&gt;0")*1</f>
        <v>0</v>
      </c>
      <c r="AQ11" s="192">
        <f t="shared" ref="AQ11:BB11" si="2">COUNTIF(AQ12:AQ28,"&gt;0")*1</f>
        <v>0</v>
      </c>
      <c r="AR11" s="192">
        <f t="shared" si="2"/>
        <v>0</v>
      </c>
      <c r="AS11" s="192">
        <f t="shared" si="2"/>
        <v>0</v>
      </c>
      <c r="AT11" s="192">
        <f>COUNTIF(AT12:AT28,"&gt;0")*3</f>
        <v>0</v>
      </c>
      <c r="AU11" s="192">
        <f t="shared" si="2"/>
        <v>0</v>
      </c>
      <c r="AV11" s="202">
        <f>SUM(SUMIF(AV12:AV28,"&lt;=4",AV12:AV28),COUNTIF(AV12:AV28,"&gt;=5")*4)</f>
        <v>0</v>
      </c>
      <c r="AW11" s="202">
        <f t="shared" si="2"/>
        <v>0</v>
      </c>
      <c r="AX11" s="192">
        <f>COUNTIF(AX12:AX28,"&gt;0")*2</f>
        <v>0</v>
      </c>
      <c r="AY11" s="203">
        <f>COUNTIF(AY12:AY28,"&gt;0")*3</f>
        <v>0</v>
      </c>
      <c r="AZ11" s="203">
        <f t="shared" si="2"/>
        <v>0</v>
      </c>
      <c r="BA11" s="192">
        <f t="shared" si="2"/>
        <v>0</v>
      </c>
      <c r="BB11" s="202">
        <f t="shared" si="2"/>
        <v>0</v>
      </c>
      <c r="BC11" s="204">
        <f>SUM(SUMIF(BC12:BC28,"&lt;=3",BC12:BC28),COUNTIF(BC12:BC28,"&gt;=4")*3)</f>
        <v>0</v>
      </c>
      <c r="BD11" s="205">
        <f>COUNTIF(BD12:BD28,"&gt;0")*3</f>
        <v>0</v>
      </c>
      <c r="BE11" s="201">
        <f t="shared" ref="BE11" si="3">COUNTIF(BE12:BE28,"&gt;0")</f>
        <v>0</v>
      </c>
      <c r="BF11" s="206"/>
      <c r="BG11" s="207"/>
      <c r="BH11" s="192">
        <f>COUNTIF(BH12:BH28,"&gt;0")</f>
        <v>0</v>
      </c>
      <c r="BI11" s="208"/>
      <c r="BJ11" s="209"/>
      <c r="BK11" s="208"/>
      <c r="BL11" s="209"/>
      <c r="BM11" s="192">
        <f t="shared" ref="BM11:BT11" si="4">COUNTIF(BM12:BM28,"&gt;0")</f>
        <v>0</v>
      </c>
      <c r="BN11" s="192">
        <f t="shared" si="4"/>
        <v>0</v>
      </c>
      <c r="BO11" s="192">
        <f t="shared" si="4"/>
        <v>0</v>
      </c>
      <c r="BP11" s="192">
        <f t="shared" si="4"/>
        <v>0</v>
      </c>
      <c r="BQ11" s="192">
        <f t="shared" si="4"/>
        <v>0</v>
      </c>
      <c r="BR11" s="192">
        <f t="shared" si="4"/>
        <v>0</v>
      </c>
      <c r="BS11" s="192">
        <f t="shared" si="4"/>
        <v>0</v>
      </c>
      <c r="BT11" s="210">
        <f t="shared" si="4"/>
        <v>0</v>
      </c>
      <c r="BV11" s="212">
        <f>SUM(BV12:BV28)</f>
        <v>0</v>
      </c>
      <c r="BW11" s="212">
        <f t="shared" ref="BW11:CN11" si="5">SUM(BW12:BW28)</f>
        <v>0</v>
      </c>
      <c r="BX11" s="212">
        <f t="shared" si="5"/>
        <v>0</v>
      </c>
      <c r="BY11" s="212">
        <f t="shared" si="5"/>
        <v>0</v>
      </c>
      <c r="BZ11" s="212">
        <f t="shared" si="5"/>
        <v>0</v>
      </c>
      <c r="CA11" s="212">
        <f t="shared" si="5"/>
        <v>0</v>
      </c>
      <c r="CB11" s="212">
        <f t="shared" si="5"/>
        <v>0</v>
      </c>
      <c r="CC11" s="212">
        <f>SUM(CC12:CC28)</f>
        <v>0</v>
      </c>
      <c r="CD11" s="212">
        <f t="shared" si="5"/>
        <v>0</v>
      </c>
      <c r="CE11" s="212">
        <f t="shared" si="5"/>
        <v>0</v>
      </c>
      <c r="CF11" s="212">
        <f t="shared" si="5"/>
        <v>0</v>
      </c>
      <c r="CG11" s="212">
        <f t="shared" si="5"/>
        <v>0</v>
      </c>
      <c r="CH11" s="212">
        <f t="shared" si="5"/>
        <v>0</v>
      </c>
      <c r="CI11" s="212">
        <f t="shared" si="5"/>
        <v>0</v>
      </c>
      <c r="CJ11" s="212">
        <f t="shared" si="5"/>
        <v>0</v>
      </c>
      <c r="CK11" s="212">
        <f t="shared" si="5"/>
        <v>0</v>
      </c>
      <c r="CL11" s="212">
        <f t="shared" si="5"/>
        <v>0</v>
      </c>
      <c r="CM11" s="212">
        <f t="shared" si="5"/>
        <v>0</v>
      </c>
      <c r="CN11" s="212">
        <f t="shared" si="5"/>
        <v>0</v>
      </c>
      <c r="CO11" s="213">
        <f>SUM(BV11:CN11)</f>
        <v>0</v>
      </c>
      <c r="CP11" s="213">
        <f>CO11/G11</f>
        <v>0</v>
      </c>
    </row>
    <row r="12" spans="1:94" ht="18" customHeight="1">
      <c r="A12" s="20" t="str">
        <f>C12&amp;D12&amp;E12&amp;G12</f>
        <v>北海道幕別町</v>
      </c>
      <c r="B12" s="20" t="str">
        <f>IF(AI12="","",C12&amp;D12&amp;E12&amp;G12)</f>
        <v/>
      </c>
      <c r="C12" s="231" t="s">
        <v>252</v>
      </c>
      <c r="D12" s="44" t="s">
        <v>253</v>
      </c>
      <c r="E12" s="215"/>
      <c r="F12" s="216">
        <v>1</v>
      </c>
      <c r="G12" s="44"/>
      <c r="H12" s="44"/>
      <c r="I12" s="217" t="s">
        <v>106</v>
      </c>
      <c r="J12" s="217"/>
      <c r="K12" s="218"/>
      <c r="L12" s="217" t="str">
        <f>IF(K12&gt;0,VLOOKUP(K12,整理番号表!D$12:E$15,2,FALSE),"")</f>
        <v/>
      </c>
      <c r="M12" s="217"/>
      <c r="N12" s="217"/>
      <c r="O12" s="215"/>
      <c r="P12" s="216" t="str">
        <f>IF(O12&gt;0,VLOOKUP(O12,整理番号表!H$5:I$38,2,FALSE),"")</f>
        <v/>
      </c>
      <c r="Q12" s="219"/>
      <c r="R12" s="220"/>
      <c r="S12" s="217"/>
      <c r="T12" s="221">
        <f t="shared" ref="T12:T28" si="6">SUM(U12:Z12)</f>
        <v>0</v>
      </c>
      <c r="U12" s="222"/>
      <c r="V12" s="222"/>
      <c r="W12" s="222"/>
      <c r="X12" s="222"/>
      <c r="Y12" s="222"/>
      <c r="Z12" s="222"/>
      <c r="AA12" s="221" t="str">
        <f t="shared" ref="AA12:AA15" si="7">IF(AB12&gt;0,IF(J12="法人",IF(AB12&gt;30000000,30000000,AB12),IF(AB12&gt;15000000,15000000,AB12)),"")</f>
        <v/>
      </c>
      <c r="AB12" s="223">
        <f>IF(A12&lt;&gt;A13,SUMIF($A$12:$A$10002,A12,$U$12:$U$10002),0)</f>
        <v>0</v>
      </c>
      <c r="AC12" s="222"/>
      <c r="AD12" s="224" t="str">
        <f>IF(T12&gt;0,Y12/T12,"")</f>
        <v/>
      </c>
      <c r="AE12" s="44"/>
      <c r="AF12" s="225" t="str">
        <f>IF(AE12&gt;0,VLOOKUP(AE12,整理番号表!L$5:M$13,2,FALSE),"")</f>
        <v/>
      </c>
      <c r="AG12" s="44"/>
      <c r="AH12" s="225" t="str">
        <f>IF(AG12&gt;0,VLOOKUP(AG12,整理番号表!O$5:P$12,2,FALSE),"")</f>
        <v/>
      </c>
      <c r="AI12" s="44"/>
      <c r="AJ12" s="226">
        <f>IF(AI12=1,Y12,0)</f>
        <v>0</v>
      </c>
      <c r="AK12" s="227"/>
      <c r="AL12" s="228"/>
      <c r="AM12" s="229"/>
      <c r="AN12" s="229"/>
      <c r="AO12" s="229"/>
      <c r="AP12" s="229"/>
      <c r="AQ12" s="229"/>
      <c r="AR12" s="229"/>
      <c r="AS12" s="229"/>
      <c r="AT12" s="229"/>
      <c r="AU12" s="229"/>
      <c r="AV12" s="229"/>
      <c r="AW12" s="229"/>
      <c r="AX12" s="229"/>
      <c r="AY12" s="229"/>
      <c r="AZ12" s="229"/>
      <c r="BA12" s="229"/>
      <c r="BB12" s="229"/>
      <c r="BC12" s="229"/>
      <c r="BD12" s="230"/>
      <c r="BE12" s="231"/>
      <c r="BF12" s="232"/>
      <c r="BG12" s="232"/>
      <c r="BH12" s="44"/>
      <c r="BI12" s="233"/>
      <c r="BJ12" s="234"/>
      <c r="BK12" s="233"/>
      <c r="BL12" s="234"/>
      <c r="BM12" s="44"/>
      <c r="BN12" s="44"/>
      <c r="BO12" s="44"/>
      <c r="BP12" s="44"/>
      <c r="BQ12" s="44"/>
      <c r="BR12" s="44"/>
      <c r="BS12" s="44"/>
      <c r="BT12" s="235"/>
      <c r="BV12" s="143">
        <f>AL12*3</f>
        <v>0</v>
      </c>
      <c r="BW12" s="143">
        <f>AM12*2</f>
        <v>0</v>
      </c>
      <c r="BX12" s="143">
        <f t="shared" ref="BX12:CC12" si="8">AN12*1</f>
        <v>0</v>
      </c>
      <c r="BY12" s="143">
        <f t="shared" si="8"/>
        <v>0</v>
      </c>
      <c r="BZ12" s="143">
        <f t="shared" si="8"/>
        <v>0</v>
      </c>
      <c r="CA12" s="143">
        <f t="shared" si="8"/>
        <v>0</v>
      </c>
      <c r="CB12" s="143">
        <f t="shared" si="8"/>
        <v>0</v>
      </c>
      <c r="CC12" s="143">
        <f t="shared" si="8"/>
        <v>0</v>
      </c>
      <c r="CD12" s="143">
        <f>AT12*3</f>
        <v>0</v>
      </c>
      <c r="CE12" s="143">
        <f>AU12*1</f>
        <v>0</v>
      </c>
      <c r="CF12" s="143">
        <f>IF(AV12*1&gt;=4,4,AV12*1)</f>
        <v>0</v>
      </c>
      <c r="CG12" s="143">
        <f>AW12*1</f>
        <v>0</v>
      </c>
      <c r="CH12" s="143">
        <f>AX12*2</f>
        <v>0</v>
      </c>
      <c r="CI12" s="143">
        <f>AY12*3</f>
        <v>0</v>
      </c>
      <c r="CJ12" s="143">
        <f>AZ12*1</f>
        <v>0</v>
      </c>
      <c r="CK12" s="143">
        <f>BA12*1</f>
        <v>0</v>
      </c>
      <c r="CL12" s="143">
        <f>BB12*1</f>
        <v>0</v>
      </c>
      <c r="CM12" s="143">
        <f>IF(BC12*1&gt;=3,3,BC12*1)</f>
        <v>0</v>
      </c>
      <c r="CN12" s="143">
        <f>BD12*3</f>
        <v>0</v>
      </c>
      <c r="CO12" s="143">
        <f>SUM(BV12:CN12)</f>
        <v>0</v>
      </c>
    </row>
    <row r="13" spans="1:94" ht="18" customHeight="1">
      <c r="A13" s="20" t="str">
        <f t="shared" ref="A13:A28" si="9">C13&amp;D13&amp;E13&amp;G13</f>
        <v/>
      </c>
      <c r="B13" s="20" t="str">
        <f>IF(AI13="","",C13&amp;D13&amp;E13&amp;G13)</f>
        <v/>
      </c>
      <c r="C13" s="248"/>
      <c r="D13" s="45"/>
      <c r="E13" s="25"/>
      <c r="F13" s="237" t="str">
        <f t="shared" ref="F13:F28" si="10">IF(G13="","",IF(G13&lt;&gt;G12,SUM(F12)+1,F12))</f>
        <v/>
      </c>
      <c r="G13" s="45"/>
      <c r="H13" s="44"/>
      <c r="I13" s="217"/>
      <c r="J13" s="217"/>
      <c r="K13" s="238"/>
      <c r="L13" s="239" t="str">
        <f>IF(K13&gt;0,VLOOKUP(K13,整理番号表!D$12:E$15,2,FALSE),"")</f>
        <v/>
      </c>
      <c r="M13" s="239"/>
      <c r="N13" s="239"/>
      <c r="O13" s="25"/>
      <c r="P13" s="237" t="str">
        <f>IF(O13&gt;0,VLOOKUP(O13,整理番号表!H$5:I$38,2,FALSE),"")</f>
        <v/>
      </c>
      <c r="Q13" s="240"/>
      <c r="R13" s="241"/>
      <c r="S13" s="217"/>
      <c r="T13" s="221">
        <f t="shared" si="6"/>
        <v>0</v>
      </c>
      <c r="U13" s="222"/>
      <c r="V13" s="222"/>
      <c r="W13" s="222"/>
      <c r="X13" s="222"/>
      <c r="Y13" s="222"/>
      <c r="Z13" s="222"/>
      <c r="AA13" s="221" t="str">
        <f t="shared" si="7"/>
        <v/>
      </c>
      <c r="AB13" s="223">
        <f t="shared" ref="AB13:AB28" si="11">IF(A13&lt;&gt;A14,SUMIF($A$12:$A$10002,A13,$U$12:$U$10002),0)</f>
        <v>0</v>
      </c>
      <c r="AC13" s="222"/>
      <c r="AD13" s="224" t="str">
        <f>IF(T13&gt;0,Y13/T13,"")</f>
        <v/>
      </c>
      <c r="AE13" s="45"/>
      <c r="AF13" s="242" t="str">
        <f>IF(AE13&gt;0,VLOOKUP(AE13,整理番号表!L$5:M$13,2,FALSE),"")</f>
        <v/>
      </c>
      <c r="AG13" s="45"/>
      <c r="AH13" s="242" t="str">
        <f>IF(AG13&gt;0,VLOOKUP(AG13,整理番号表!O$5:P$12,2,FALSE),"")</f>
        <v/>
      </c>
      <c r="AI13" s="45"/>
      <c r="AJ13" s="243">
        <f>IF(AI13=1,Y13,0)</f>
        <v>0</v>
      </c>
      <c r="AK13" s="244"/>
      <c r="AL13" s="245"/>
      <c r="AM13" s="246"/>
      <c r="AN13" s="246"/>
      <c r="AO13" s="246"/>
      <c r="AP13" s="246"/>
      <c r="AQ13" s="246"/>
      <c r="AR13" s="246"/>
      <c r="AS13" s="246"/>
      <c r="AT13" s="246"/>
      <c r="AU13" s="246"/>
      <c r="AV13" s="246"/>
      <c r="AW13" s="246"/>
      <c r="AX13" s="246"/>
      <c r="AY13" s="246"/>
      <c r="AZ13" s="246"/>
      <c r="BA13" s="246"/>
      <c r="BB13" s="246"/>
      <c r="BC13" s="246"/>
      <c r="BD13" s="247"/>
      <c r="BE13" s="248"/>
      <c r="BF13" s="249"/>
      <c r="BG13" s="249"/>
      <c r="BH13" s="45"/>
      <c r="BI13" s="250"/>
      <c r="BJ13" s="251"/>
      <c r="BK13" s="250"/>
      <c r="BL13" s="251"/>
      <c r="BM13" s="45"/>
      <c r="BN13" s="45"/>
      <c r="BO13" s="45"/>
      <c r="BP13" s="45"/>
      <c r="BQ13" s="45"/>
      <c r="BR13" s="45"/>
      <c r="BS13" s="45"/>
      <c r="BT13" s="252"/>
      <c r="BV13" s="143">
        <f t="shared" ref="BV13:BV28" si="12">AL13*3</f>
        <v>0</v>
      </c>
      <c r="BW13" s="143">
        <f t="shared" ref="BW13:BW28" si="13">AM13*2</f>
        <v>0</v>
      </c>
      <c r="BX13" s="143">
        <f t="shared" ref="BX13:BX28" si="14">AN13*1</f>
        <v>0</v>
      </c>
      <c r="BY13" s="143">
        <f t="shared" ref="BY13:BY28" si="15">AO13*1</f>
        <v>0</v>
      </c>
      <c r="BZ13" s="143">
        <f t="shared" ref="BZ13:BZ28" si="16">AP13*1</f>
        <v>0</v>
      </c>
      <c r="CA13" s="143">
        <f t="shared" ref="CA13:CA28" si="17">AQ13*1</f>
        <v>0</v>
      </c>
      <c r="CB13" s="143">
        <f t="shared" ref="CB13:CB28" si="18">AR13*1</f>
        <v>0</v>
      </c>
      <c r="CC13" s="143">
        <f t="shared" ref="CC13:CC28" si="19">AS13*1</f>
        <v>0</v>
      </c>
      <c r="CD13" s="143">
        <f t="shared" ref="CD13:CD28" si="20">AT13*3</f>
        <v>0</v>
      </c>
      <c r="CE13" s="143">
        <f t="shared" ref="CE13:CE28" si="21">AU13*1</f>
        <v>0</v>
      </c>
      <c r="CF13" s="143">
        <f t="shared" ref="CF13:CF28" si="22">IF(AV13*1&gt;=4,4,AV13*1)</f>
        <v>0</v>
      </c>
      <c r="CG13" s="143">
        <f t="shared" ref="CG13:CG28" si="23">AW13*1</f>
        <v>0</v>
      </c>
      <c r="CH13" s="143">
        <f t="shared" ref="CH13:CH28" si="24">AX13*2</f>
        <v>0</v>
      </c>
      <c r="CI13" s="143">
        <f t="shared" ref="CI13:CI28" si="25">AY13*3</f>
        <v>0</v>
      </c>
      <c r="CJ13" s="143">
        <f t="shared" ref="CJ13:CJ28" si="26">AZ13*1</f>
        <v>0</v>
      </c>
      <c r="CK13" s="143">
        <f t="shared" ref="CK13:CK28" si="27">BA13*1</f>
        <v>0</v>
      </c>
      <c r="CL13" s="143">
        <f t="shared" ref="CL13:CL28" si="28">BB13*1</f>
        <v>0</v>
      </c>
      <c r="CM13" s="143">
        <f t="shared" ref="CM13:CM28" si="29">IF(BC13*1&gt;=3,3,BC13*1)</f>
        <v>0</v>
      </c>
      <c r="CN13" s="143">
        <f t="shared" ref="CN13:CN28" si="30">BD13*3</f>
        <v>0</v>
      </c>
      <c r="CO13" s="143">
        <f t="shared" ref="CO13:CO28" si="31">SUM(BV13:CN13)</f>
        <v>0</v>
      </c>
    </row>
    <row r="14" spans="1:94" ht="18" customHeight="1">
      <c r="A14" s="20" t="str">
        <f t="shared" si="9"/>
        <v/>
      </c>
      <c r="B14" s="20" t="str">
        <f t="shared" ref="B14:B28" si="32">IF(AI14="","",C14&amp;D14&amp;E14&amp;G14)</f>
        <v/>
      </c>
      <c r="C14" s="248"/>
      <c r="D14" s="45"/>
      <c r="E14" s="25"/>
      <c r="F14" s="237" t="str">
        <f t="shared" si="10"/>
        <v/>
      </c>
      <c r="G14" s="45"/>
      <c r="H14" s="44"/>
      <c r="I14" s="217"/>
      <c r="J14" s="217"/>
      <c r="K14" s="238"/>
      <c r="L14" s="239" t="str">
        <f>IF(K14&gt;0,VLOOKUP(K14,整理番号表!D$12:E$15,2,FALSE),"")</f>
        <v/>
      </c>
      <c r="M14" s="239"/>
      <c r="N14" s="239"/>
      <c r="O14" s="25"/>
      <c r="P14" s="237" t="str">
        <f>IF(O14&gt;0,VLOOKUP(O14,整理番号表!H$5:I$38,2,FALSE),"")</f>
        <v/>
      </c>
      <c r="Q14" s="240"/>
      <c r="R14" s="241"/>
      <c r="S14" s="217"/>
      <c r="T14" s="221">
        <f t="shared" si="6"/>
        <v>0</v>
      </c>
      <c r="U14" s="222"/>
      <c r="V14" s="222"/>
      <c r="W14" s="222"/>
      <c r="X14" s="222"/>
      <c r="Y14" s="222"/>
      <c r="Z14" s="222"/>
      <c r="AA14" s="221" t="str">
        <f t="shared" si="7"/>
        <v/>
      </c>
      <c r="AB14" s="223">
        <f t="shared" si="11"/>
        <v>0</v>
      </c>
      <c r="AC14" s="222"/>
      <c r="AD14" s="224" t="str">
        <f t="shared" ref="AD14:AD28" si="33">IF(T14&gt;0,Y14/T14,"")</f>
        <v/>
      </c>
      <c r="AE14" s="45"/>
      <c r="AF14" s="242" t="str">
        <f>IF(AE14&gt;0,VLOOKUP(AE14,整理番号表!L$5:M$13,2,FALSE),"")</f>
        <v/>
      </c>
      <c r="AG14" s="45"/>
      <c r="AH14" s="242" t="str">
        <f>IF(AG14&gt;0,VLOOKUP(AG14,整理番号表!O$5:P$12,2,FALSE),"")</f>
        <v/>
      </c>
      <c r="AI14" s="45"/>
      <c r="AJ14" s="243">
        <f t="shared" ref="AJ14:AJ28" si="34">IF(AI14=1,Y14,0)</f>
        <v>0</v>
      </c>
      <c r="AK14" s="244"/>
      <c r="AL14" s="245"/>
      <c r="AM14" s="246"/>
      <c r="AN14" s="246"/>
      <c r="AO14" s="246"/>
      <c r="AP14" s="246"/>
      <c r="AQ14" s="246"/>
      <c r="AR14" s="246"/>
      <c r="AS14" s="246"/>
      <c r="AT14" s="246"/>
      <c r="AU14" s="246"/>
      <c r="AV14" s="246"/>
      <c r="AW14" s="246"/>
      <c r="AX14" s="246"/>
      <c r="AY14" s="246"/>
      <c r="AZ14" s="246"/>
      <c r="BA14" s="246"/>
      <c r="BB14" s="246"/>
      <c r="BC14" s="246"/>
      <c r="BD14" s="247"/>
      <c r="BE14" s="248"/>
      <c r="BF14" s="249"/>
      <c r="BG14" s="249"/>
      <c r="BH14" s="45"/>
      <c r="BI14" s="250"/>
      <c r="BJ14" s="251"/>
      <c r="BK14" s="250"/>
      <c r="BL14" s="251"/>
      <c r="BM14" s="45"/>
      <c r="BN14" s="45"/>
      <c r="BO14" s="45"/>
      <c r="BP14" s="45"/>
      <c r="BQ14" s="45"/>
      <c r="BR14" s="45"/>
      <c r="BS14" s="45"/>
      <c r="BT14" s="252"/>
      <c r="BV14" s="143">
        <f t="shared" si="12"/>
        <v>0</v>
      </c>
      <c r="BW14" s="143">
        <f t="shared" si="13"/>
        <v>0</v>
      </c>
      <c r="BX14" s="143">
        <f t="shared" si="14"/>
        <v>0</v>
      </c>
      <c r="BY14" s="143">
        <f t="shared" si="15"/>
        <v>0</v>
      </c>
      <c r="BZ14" s="143">
        <f t="shared" si="16"/>
        <v>0</v>
      </c>
      <c r="CA14" s="143">
        <f t="shared" si="17"/>
        <v>0</v>
      </c>
      <c r="CB14" s="143">
        <f t="shared" si="18"/>
        <v>0</v>
      </c>
      <c r="CC14" s="143">
        <f t="shared" si="19"/>
        <v>0</v>
      </c>
      <c r="CD14" s="143">
        <f t="shared" si="20"/>
        <v>0</v>
      </c>
      <c r="CE14" s="143">
        <f t="shared" si="21"/>
        <v>0</v>
      </c>
      <c r="CF14" s="143">
        <f t="shared" si="22"/>
        <v>0</v>
      </c>
      <c r="CG14" s="143">
        <f t="shared" si="23"/>
        <v>0</v>
      </c>
      <c r="CH14" s="143">
        <f t="shared" si="24"/>
        <v>0</v>
      </c>
      <c r="CI14" s="143">
        <f t="shared" si="25"/>
        <v>0</v>
      </c>
      <c r="CJ14" s="143">
        <f t="shared" si="26"/>
        <v>0</v>
      </c>
      <c r="CK14" s="143">
        <f t="shared" si="27"/>
        <v>0</v>
      </c>
      <c r="CL14" s="143">
        <f t="shared" si="28"/>
        <v>0</v>
      </c>
      <c r="CM14" s="143">
        <f t="shared" si="29"/>
        <v>0</v>
      </c>
      <c r="CN14" s="143">
        <f t="shared" si="30"/>
        <v>0</v>
      </c>
      <c r="CO14" s="143">
        <f t="shared" si="31"/>
        <v>0</v>
      </c>
    </row>
    <row r="15" spans="1:94" ht="18" customHeight="1">
      <c r="A15" s="20" t="str">
        <f t="shared" si="9"/>
        <v/>
      </c>
      <c r="B15" s="20" t="str">
        <f t="shared" si="32"/>
        <v/>
      </c>
      <c r="C15" s="248"/>
      <c r="D15" s="45"/>
      <c r="E15" s="25"/>
      <c r="F15" s="237" t="str">
        <f t="shared" si="10"/>
        <v/>
      </c>
      <c r="G15" s="45"/>
      <c r="H15" s="44"/>
      <c r="I15" s="217"/>
      <c r="J15" s="217"/>
      <c r="K15" s="238"/>
      <c r="L15" s="239" t="str">
        <f>IF(K15&gt;0,VLOOKUP(K15,整理番号表!D$12:E$15,2,FALSE),"")</f>
        <v/>
      </c>
      <c r="M15" s="239"/>
      <c r="N15" s="239"/>
      <c r="O15" s="25"/>
      <c r="P15" s="237" t="str">
        <f>IF(O15&gt;0,VLOOKUP(O15,整理番号表!H$5:I$38,2,FALSE),"")</f>
        <v/>
      </c>
      <c r="Q15" s="240"/>
      <c r="R15" s="241"/>
      <c r="S15" s="217"/>
      <c r="T15" s="221">
        <f t="shared" si="6"/>
        <v>0</v>
      </c>
      <c r="U15" s="253"/>
      <c r="V15" s="253"/>
      <c r="W15" s="253"/>
      <c r="X15" s="253"/>
      <c r="Y15" s="253"/>
      <c r="Z15" s="253"/>
      <c r="AA15" s="221" t="str">
        <f t="shared" si="7"/>
        <v/>
      </c>
      <c r="AB15" s="223">
        <f t="shared" si="11"/>
        <v>0</v>
      </c>
      <c r="AC15" s="253"/>
      <c r="AD15" s="224" t="str">
        <f t="shared" si="33"/>
        <v/>
      </c>
      <c r="AE15" s="45"/>
      <c r="AF15" s="242" t="str">
        <f>IF(AE15&gt;0,VLOOKUP(AE15,整理番号表!L$5:M$13,2,FALSE),"")</f>
        <v/>
      </c>
      <c r="AG15" s="45"/>
      <c r="AH15" s="242" t="str">
        <f>IF(AG15&gt;0,VLOOKUP(AG15,整理番号表!O$5:P$12,2,FALSE),"")</f>
        <v/>
      </c>
      <c r="AI15" s="45"/>
      <c r="AJ15" s="243">
        <f t="shared" si="34"/>
        <v>0</v>
      </c>
      <c r="AK15" s="244"/>
      <c r="AL15" s="245"/>
      <c r="AM15" s="246"/>
      <c r="AN15" s="246"/>
      <c r="AO15" s="246"/>
      <c r="AP15" s="246"/>
      <c r="AQ15" s="246"/>
      <c r="AR15" s="246"/>
      <c r="AS15" s="246"/>
      <c r="AT15" s="246"/>
      <c r="AU15" s="246"/>
      <c r="AV15" s="246"/>
      <c r="AW15" s="246"/>
      <c r="AX15" s="246"/>
      <c r="AY15" s="246"/>
      <c r="AZ15" s="246"/>
      <c r="BA15" s="246"/>
      <c r="BB15" s="246"/>
      <c r="BC15" s="246"/>
      <c r="BD15" s="247"/>
      <c r="BE15" s="248"/>
      <c r="BF15" s="249"/>
      <c r="BG15" s="249"/>
      <c r="BH15" s="45"/>
      <c r="BI15" s="250"/>
      <c r="BJ15" s="251"/>
      <c r="BK15" s="250"/>
      <c r="BL15" s="251"/>
      <c r="BM15" s="45"/>
      <c r="BN15" s="45"/>
      <c r="BO15" s="45"/>
      <c r="BP15" s="45"/>
      <c r="BQ15" s="45"/>
      <c r="BR15" s="45"/>
      <c r="BS15" s="45"/>
      <c r="BT15" s="252"/>
      <c r="BV15" s="143">
        <f t="shared" si="12"/>
        <v>0</v>
      </c>
      <c r="BW15" s="143">
        <f t="shared" si="13"/>
        <v>0</v>
      </c>
      <c r="BX15" s="143">
        <f t="shared" si="14"/>
        <v>0</v>
      </c>
      <c r="BY15" s="143">
        <f t="shared" si="15"/>
        <v>0</v>
      </c>
      <c r="BZ15" s="143">
        <f t="shared" si="16"/>
        <v>0</v>
      </c>
      <c r="CA15" s="143">
        <f t="shared" si="17"/>
        <v>0</v>
      </c>
      <c r="CB15" s="143">
        <f t="shared" si="18"/>
        <v>0</v>
      </c>
      <c r="CC15" s="143">
        <f t="shared" si="19"/>
        <v>0</v>
      </c>
      <c r="CD15" s="143">
        <f t="shared" si="20"/>
        <v>0</v>
      </c>
      <c r="CE15" s="143">
        <f t="shared" si="21"/>
        <v>0</v>
      </c>
      <c r="CF15" s="143">
        <f t="shared" si="22"/>
        <v>0</v>
      </c>
      <c r="CG15" s="143">
        <f t="shared" si="23"/>
        <v>0</v>
      </c>
      <c r="CH15" s="143">
        <f t="shared" si="24"/>
        <v>0</v>
      </c>
      <c r="CI15" s="143">
        <f t="shared" si="25"/>
        <v>0</v>
      </c>
      <c r="CJ15" s="143">
        <f t="shared" si="26"/>
        <v>0</v>
      </c>
      <c r="CK15" s="143">
        <f t="shared" si="27"/>
        <v>0</v>
      </c>
      <c r="CL15" s="143">
        <f t="shared" si="28"/>
        <v>0</v>
      </c>
      <c r="CM15" s="143">
        <f t="shared" si="29"/>
        <v>0</v>
      </c>
      <c r="CN15" s="143">
        <f t="shared" si="30"/>
        <v>0</v>
      </c>
      <c r="CO15" s="143">
        <f t="shared" si="31"/>
        <v>0</v>
      </c>
    </row>
    <row r="16" spans="1:94" ht="18" customHeight="1">
      <c r="A16" s="20" t="str">
        <f t="shared" si="9"/>
        <v/>
      </c>
      <c r="B16" s="20" t="str">
        <f t="shared" si="32"/>
        <v/>
      </c>
      <c r="C16" s="248"/>
      <c r="D16" s="45"/>
      <c r="E16" s="25"/>
      <c r="F16" s="237" t="str">
        <f t="shared" si="10"/>
        <v/>
      </c>
      <c r="G16" s="45"/>
      <c r="H16" s="44"/>
      <c r="I16" s="217"/>
      <c r="J16" s="217"/>
      <c r="K16" s="238"/>
      <c r="L16" s="239" t="str">
        <f>IF(K16&gt;0,VLOOKUP(K16,整理番号表!D$12:E$15,2,FALSE),"")</f>
        <v/>
      </c>
      <c r="M16" s="239"/>
      <c r="N16" s="239"/>
      <c r="O16" s="25"/>
      <c r="P16" s="237" t="str">
        <f>IF(O16&gt;0,VLOOKUP(O16,整理番号表!H$5:I$38,2,FALSE),"")</f>
        <v/>
      </c>
      <c r="Q16" s="240"/>
      <c r="R16" s="241"/>
      <c r="S16" s="217"/>
      <c r="T16" s="221">
        <f t="shared" si="6"/>
        <v>0</v>
      </c>
      <c r="U16" s="253"/>
      <c r="V16" s="253"/>
      <c r="W16" s="253"/>
      <c r="X16" s="253"/>
      <c r="Y16" s="253"/>
      <c r="Z16" s="253"/>
      <c r="AA16" s="221" t="str">
        <f>IF(AB16&gt;0,IF(J16="法人",IF(AB16&gt;30000000,30000000,AB16),IF(AB16&gt;15000000,15000000,AB16)),"")</f>
        <v/>
      </c>
      <c r="AB16" s="223">
        <f t="shared" si="11"/>
        <v>0</v>
      </c>
      <c r="AC16" s="253"/>
      <c r="AD16" s="224" t="str">
        <f t="shared" si="33"/>
        <v/>
      </c>
      <c r="AE16" s="45"/>
      <c r="AF16" s="242" t="str">
        <f>IF(AE16&gt;0,VLOOKUP(AE16,整理番号表!L$5:M$13,2,FALSE),"")</f>
        <v/>
      </c>
      <c r="AG16" s="45"/>
      <c r="AH16" s="242" t="str">
        <f>IF(AG16&gt;0,VLOOKUP(AG16,整理番号表!O$5:P$12,2,FALSE),"")</f>
        <v/>
      </c>
      <c r="AI16" s="45"/>
      <c r="AJ16" s="243">
        <f t="shared" si="34"/>
        <v>0</v>
      </c>
      <c r="AK16" s="244"/>
      <c r="AL16" s="245"/>
      <c r="AM16" s="246"/>
      <c r="AN16" s="246"/>
      <c r="AO16" s="246"/>
      <c r="AP16" s="246"/>
      <c r="AQ16" s="246"/>
      <c r="AR16" s="246"/>
      <c r="AS16" s="246"/>
      <c r="AT16" s="246"/>
      <c r="AU16" s="246"/>
      <c r="AV16" s="246"/>
      <c r="AW16" s="246"/>
      <c r="AX16" s="246"/>
      <c r="AY16" s="246"/>
      <c r="AZ16" s="246"/>
      <c r="BA16" s="246"/>
      <c r="BB16" s="246"/>
      <c r="BC16" s="246"/>
      <c r="BD16" s="247"/>
      <c r="BE16" s="248"/>
      <c r="BF16" s="249"/>
      <c r="BG16" s="249"/>
      <c r="BH16" s="45"/>
      <c r="BI16" s="250"/>
      <c r="BJ16" s="251"/>
      <c r="BK16" s="250"/>
      <c r="BL16" s="251"/>
      <c r="BM16" s="45"/>
      <c r="BN16" s="45"/>
      <c r="BO16" s="45"/>
      <c r="BP16" s="45"/>
      <c r="BQ16" s="45"/>
      <c r="BR16" s="45"/>
      <c r="BS16" s="45"/>
      <c r="BT16" s="252"/>
      <c r="BV16" s="143">
        <f t="shared" si="12"/>
        <v>0</v>
      </c>
      <c r="BW16" s="143">
        <f t="shared" si="13"/>
        <v>0</v>
      </c>
      <c r="BX16" s="143">
        <f t="shared" si="14"/>
        <v>0</v>
      </c>
      <c r="BY16" s="143">
        <f t="shared" si="15"/>
        <v>0</v>
      </c>
      <c r="BZ16" s="143">
        <f t="shared" si="16"/>
        <v>0</v>
      </c>
      <c r="CA16" s="143">
        <f t="shared" si="17"/>
        <v>0</v>
      </c>
      <c r="CB16" s="143">
        <f t="shared" si="18"/>
        <v>0</v>
      </c>
      <c r="CC16" s="143">
        <f t="shared" si="19"/>
        <v>0</v>
      </c>
      <c r="CD16" s="143">
        <f t="shared" si="20"/>
        <v>0</v>
      </c>
      <c r="CE16" s="143">
        <f t="shared" si="21"/>
        <v>0</v>
      </c>
      <c r="CF16" s="143">
        <f t="shared" si="22"/>
        <v>0</v>
      </c>
      <c r="CG16" s="143">
        <f t="shared" si="23"/>
        <v>0</v>
      </c>
      <c r="CH16" s="143">
        <f t="shared" si="24"/>
        <v>0</v>
      </c>
      <c r="CI16" s="143">
        <f t="shared" si="25"/>
        <v>0</v>
      </c>
      <c r="CJ16" s="143">
        <f t="shared" si="26"/>
        <v>0</v>
      </c>
      <c r="CK16" s="143">
        <f t="shared" si="27"/>
        <v>0</v>
      </c>
      <c r="CL16" s="143">
        <f t="shared" si="28"/>
        <v>0</v>
      </c>
      <c r="CM16" s="143">
        <f t="shared" si="29"/>
        <v>0</v>
      </c>
      <c r="CN16" s="143">
        <f t="shared" si="30"/>
        <v>0</v>
      </c>
      <c r="CO16" s="143">
        <f t="shared" si="31"/>
        <v>0</v>
      </c>
    </row>
    <row r="17" spans="1:93" ht="18" customHeight="1">
      <c r="A17" s="20" t="str">
        <f t="shared" si="9"/>
        <v/>
      </c>
      <c r="B17" s="20" t="str">
        <f t="shared" si="32"/>
        <v/>
      </c>
      <c r="C17" s="248"/>
      <c r="D17" s="45"/>
      <c r="E17" s="25"/>
      <c r="F17" s="237" t="str">
        <f t="shared" si="10"/>
        <v/>
      </c>
      <c r="G17" s="45"/>
      <c r="H17" s="44"/>
      <c r="I17" s="217"/>
      <c r="J17" s="217"/>
      <c r="K17" s="238"/>
      <c r="L17" s="239" t="str">
        <f>IF(K17&gt;0,VLOOKUP(K17,整理番号表!D$12:E$15,2,FALSE),"")</f>
        <v/>
      </c>
      <c r="M17" s="239"/>
      <c r="N17" s="239"/>
      <c r="O17" s="25"/>
      <c r="P17" s="237" t="str">
        <f>IF(O17&gt;0,VLOOKUP(O17,整理番号表!H$5:I$38,2,FALSE),"")</f>
        <v/>
      </c>
      <c r="Q17" s="240"/>
      <c r="R17" s="241"/>
      <c r="S17" s="217"/>
      <c r="T17" s="221">
        <f t="shared" si="6"/>
        <v>0</v>
      </c>
      <c r="U17" s="253"/>
      <c r="V17" s="253"/>
      <c r="W17" s="253"/>
      <c r="X17" s="253"/>
      <c r="Y17" s="253"/>
      <c r="Z17" s="253"/>
      <c r="AA17" s="221" t="str">
        <f t="shared" ref="AA17:AA22" si="35">IF(AB17&gt;0,IF(J17="法人",IF(AB17&gt;30000000,30000000,AB17),IF(AB17&gt;15000000,15000000,AB17)),"")</f>
        <v/>
      </c>
      <c r="AB17" s="223">
        <f t="shared" si="11"/>
        <v>0</v>
      </c>
      <c r="AC17" s="253"/>
      <c r="AD17" s="224" t="str">
        <f t="shared" si="33"/>
        <v/>
      </c>
      <c r="AE17" s="45"/>
      <c r="AF17" s="242" t="str">
        <f>IF(AE17&gt;0,VLOOKUP(AE17,整理番号表!L$5:M$13,2,FALSE),"")</f>
        <v/>
      </c>
      <c r="AG17" s="45"/>
      <c r="AH17" s="242" t="str">
        <f>IF(AG17&gt;0,VLOOKUP(AG17,整理番号表!O$5:P$12,2,FALSE),"")</f>
        <v/>
      </c>
      <c r="AI17" s="45"/>
      <c r="AJ17" s="243">
        <f t="shared" si="34"/>
        <v>0</v>
      </c>
      <c r="AK17" s="244"/>
      <c r="AL17" s="245"/>
      <c r="AM17" s="246"/>
      <c r="AN17" s="246"/>
      <c r="AO17" s="246"/>
      <c r="AP17" s="246"/>
      <c r="AQ17" s="246"/>
      <c r="AR17" s="246"/>
      <c r="AS17" s="246"/>
      <c r="AT17" s="246"/>
      <c r="AU17" s="246"/>
      <c r="AV17" s="246"/>
      <c r="AW17" s="246"/>
      <c r="AX17" s="246"/>
      <c r="AY17" s="246"/>
      <c r="AZ17" s="246"/>
      <c r="BA17" s="246"/>
      <c r="BB17" s="246"/>
      <c r="BC17" s="246"/>
      <c r="BD17" s="247"/>
      <c r="BE17" s="248"/>
      <c r="BF17" s="249"/>
      <c r="BG17" s="249"/>
      <c r="BH17" s="45"/>
      <c r="BI17" s="250"/>
      <c r="BJ17" s="251"/>
      <c r="BK17" s="250"/>
      <c r="BL17" s="251"/>
      <c r="BM17" s="45"/>
      <c r="BN17" s="45"/>
      <c r="BO17" s="45"/>
      <c r="BP17" s="45"/>
      <c r="BQ17" s="45"/>
      <c r="BR17" s="45"/>
      <c r="BS17" s="45"/>
      <c r="BT17" s="252"/>
      <c r="BV17" s="143">
        <f t="shared" si="12"/>
        <v>0</v>
      </c>
      <c r="BW17" s="143">
        <f t="shared" si="13"/>
        <v>0</v>
      </c>
      <c r="BX17" s="143">
        <f t="shared" si="14"/>
        <v>0</v>
      </c>
      <c r="BY17" s="143">
        <f t="shared" si="15"/>
        <v>0</v>
      </c>
      <c r="BZ17" s="143">
        <f t="shared" si="16"/>
        <v>0</v>
      </c>
      <c r="CA17" s="143">
        <f t="shared" si="17"/>
        <v>0</v>
      </c>
      <c r="CB17" s="143">
        <f t="shared" si="18"/>
        <v>0</v>
      </c>
      <c r="CC17" s="143">
        <f t="shared" si="19"/>
        <v>0</v>
      </c>
      <c r="CD17" s="143">
        <f t="shared" si="20"/>
        <v>0</v>
      </c>
      <c r="CE17" s="143">
        <f t="shared" si="21"/>
        <v>0</v>
      </c>
      <c r="CF17" s="143">
        <f t="shared" si="22"/>
        <v>0</v>
      </c>
      <c r="CG17" s="143">
        <f t="shared" si="23"/>
        <v>0</v>
      </c>
      <c r="CH17" s="143">
        <f t="shared" si="24"/>
        <v>0</v>
      </c>
      <c r="CI17" s="143">
        <f t="shared" si="25"/>
        <v>0</v>
      </c>
      <c r="CJ17" s="143">
        <f t="shared" si="26"/>
        <v>0</v>
      </c>
      <c r="CK17" s="143">
        <f t="shared" si="27"/>
        <v>0</v>
      </c>
      <c r="CL17" s="143">
        <f t="shared" si="28"/>
        <v>0</v>
      </c>
      <c r="CM17" s="143">
        <f t="shared" si="29"/>
        <v>0</v>
      </c>
      <c r="CN17" s="143">
        <f t="shared" si="30"/>
        <v>0</v>
      </c>
      <c r="CO17" s="143">
        <f t="shared" si="31"/>
        <v>0</v>
      </c>
    </row>
    <row r="18" spans="1:93" ht="18" customHeight="1">
      <c r="A18" s="20" t="str">
        <f t="shared" si="9"/>
        <v/>
      </c>
      <c r="B18" s="20" t="str">
        <f t="shared" si="32"/>
        <v/>
      </c>
      <c r="C18" s="248"/>
      <c r="D18" s="45"/>
      <c r="E18" s="25"/>
      <c r="F18" s="237" t="str">
        <f t="shared" si="10"/>
        <v/>
      </c>
      <c r="G18" s="45"/>
      <c r="H18" s="44"/>
      <c r="I18" s="217"/>
      <c r="J18" s="217"/>
      <c r="K18" s="238"/>
      <c r="L18" s="239" t="str">
        <f>IF(K18&gt;0,VLOOKUP(K18,整理番号表!D$12:E$15,2,FALSE),"")</f>
        <v/>
      </c>
      <c r="M18" s="239"/>
      <c r="N18" s="239"/>
      <c r="O18" s="25"/>
      <c r="P18" s="237" t="str">
        <f>IF(O18&gt;0,VLOOKUP(O18,整理番号表!H$5:I$38,2,FALSE),"")</f>
        <v/>
      </c>
      <c r="Q18" s="240"/>
      <c r="R18" s="241"/>
      <c r="S18" s="217"/>
      <c r="T18" s="221">
        <f t="shared" si="6"/>
        <v>0</v>
      </c>
      <c r="U18" s="253"/>
      <c r="V18" s="253"/>
      <c r="W18" s="253"/>
      <c r="X18" s="253"/>
      <c r="Y18" s="253"/>
      <c r="Z18" s="253"/>
      <c r="AA18" s="221" t="str">
        <f t="shared" si="35"/>
        <v/>
      </c>
      <c r="AB18" s="223">
        <f t="shared" si="11"/>
        <v>0</v>
      </c>
      <c r="AC18" s="253"/>
      <c r="AD18" s="224" t="str">
        <f t="shared" si="33"/>
        <v/>
      </c>
      <c r="AE18" s="45"/>
      <c r="AF18" s="242" t="str">
        <f>IF(AE18&gt;0,VLOOKUP(AE18,整理番号表!L$5:M$13,2,FALSE),"")</f>
        <v/>
      </c>
      <c r="AG18" s="45"/>
      <c r="AH18" s="242" t="str">
        <f>IF(AG18&gt;0,VLOOKUP(AG18,整理番号表!O$5:P$12,2,FALSE),"")</f>
        <v/>
      </c>
      <c r="AI18" s="45"/>
      <c r="AJ18" s="243">
        <f t="shared" si="34"/>
        <v>0</v>
      </c>
      <c r="AK18" s="244"/>
      <c r="AL18" s="245"/>
      <c r="AM18" s="246"/>
      <c r="AN18" s="246"/>
      <c r="AO18" s="246"/>
      <c r="AP18" s="246"/>
      <c r="AQ18" s="246"/>
      <c r="AR18" s="246"/>
      <c r="AS18" s="246"/>
      <c r="AT18" s="246"/>
      <c r="AU18" s="246"/>
      <c r="AV18" s="246"/>
      <c r="AW18" s="246"/>
      <c r="AX18" s="246"/>
      <c r="AY18" s="246"/>
      <c r="AZ18" s="246"/>
      <c r="BA18" s="246"/>
      <c r="BB18" s="246"/>
      <c r="BC18" s="246"/>
      <c r="BD18" s="247"/>
      <c r="BE18" s="248"/>
      <c r="BF18" s="249"/>
      <c r="BG18" s="249"/>
      <c r="BH18" s="45"/>
      <c r="BI18" s="250"/>
      <c r="BJ18" s="251"/>
      <c r="BK18" s="250"/>
      <c r="BL18" s="251"/>
      <c r="BM18" s="45"/>
      <c r="BN18" s="45"/>
      <c r="BO18" s="45"/>
      <c r="BP18" s="45"/>
      <c r="BQ18" s="45"/>
      <c r="BR18" s="45"/>
      <c r="BS18" s="45"/>
      <c r="BT18" s="252"/>
      <c r="BV18" s="143">
        <f t="shared" si="12"/>
        <v>0</v>
      </c>
      <c r="BW18" s="143">
        <f t="shared" si="13"/>
        <v>0</v>
      </c>
      <c r="BX18" s="143">
        <f t="shared" si="14"/>
        <v>0</v>
      </c>
      <c r="BY18" s="143">
        <f t="shared" si="15"/>
        <v>0</v>
      </c>
      <c r="BZ18" s="143">
        <f t="shared" si="16"/>
        <v>0</v>
      </c>
      <c r="CA18" s="143">
        <f t="shared" si="17"/>
        <v>0</v>
      </c>
      <c r="CB18" s="143">
        <f t="shared" si="18"/>
        <v>0</v>
      </c>
      <c r="CC18" s="143">
        <f t="shared" si="19"/>
        <v>0</v>
      </c>
      <c r="CD18" s="143">
        <f t="shared" si="20"/>
        <v>0</v>
      </c>
      <c r="CE18" s="143">
        <f t="shared" si="21"/>
        <v>0</v>
      </c>
      <c r="CF18" s="143">
        <f t="shared" si="22"/>
        <v>0</v>
      </c>
      <c r="CG18" s="143">
        <f t="shared" si="23"/>
        <v>0</v>
      </c>
      <c r="CH18" s="143">
        <f t="shared" si="24"/>
        <v>0</v>
      </c>
      <c r="CI18" s="143">
        <f t="shared" si="25"/>
        <v>0</v>
      </c>
      <c r="CJ18" s="143">
        <f t="shared" si="26"/>
        <v>0</v>
      </c>
      <c r="CK18" s="143">
        <f t="shared" si="27"/>
        <v>0</v>
      </c>
      <c r="CL18" s="143">
        <f t="shared" si="28"/>
        <v>0</v>
      </c>
      <c r="CM18" s="143">
        <f t="shared" si="29"/>
        <v>0</v>
      </c>
      <c r="CN18" s="143">
        <f t="shared" si="30"/>
        <v>0</v>
      </c>
      <c r="CO18" s="143">
        <f t="shared" si="31"/>
        <v>0</v>
      </c>
    </row>
    <row r="19" spans="1:93" ht="18" customHeight="1">
      <c r="A19" s="20" t="str">
        <f t="shared" si="9"/>
        <v/>
      </c>
      <c r="B19" s="20" t="str">
        <f t="shared" si="32"/>
        <v/>
      </c>
      <c r="C19" s="248"/>
      <c r="D19" s="45"/>
      <c r="E19" s="25"/>
      <c r="F19" s="237" t="str">
        <f>IF(G19="","",IF(G19&lt;&gt;G18,SUM(F18)+1,F18))</f>
        <v/>
      </c>
      <c r="G19" s="45"/>
      <c r="H19" s="44"/>
      <c r="I19" s="217"/>
      <c r="J19" s="217"/>
      <c r="K19" s="238"/>
      <c r="L19" s="239" t="str">
        <f>IF(K19&gt;0,VLOOKUP(K19,整理番号表!D$12:E$15,2,FALSE),"")</f>
        <v/>
      </c>
      <c r="M19" s="239"/>
      <c r="N19" s="239"/>
      <c r="O19" s="25"/>
      <c r="P19" s="237" t="str">
        <f>IF(O19&gt;0,VLOOKUP(O19,整理番号表!H$5:I$38,2,FALSE),"")</f>
        <v/>
      </c>
      <c r="Q19" s="240"/>
      <c r="R19" s="241"/>
      <c r="S19" s="217"/>
      <c r="T19" s="221">
        <f t="shared" ref="T19:T25" si="36">SUM(U19:Z19)</f>
        <v>0</v>
      </c>
      <c r="U19" s="253"/>
      <c r="V19" s="253"/>
      <c r="W19" s="253"/>
      <c r="X19" s="253"/>
      <c r="Y19" s="253"/>
      <c r="Z19" s="253"/>
      <c r="AA19" s="221" t="str">
        <f t="shared" si="35"/>
        <v/>
      </c>
      <c r="AB19" s="223">
        <f t="shared" si="11"/>
        <v>0</v>
      </c>
      <c r="AC19" s="253"/>
      <c r="AD19" s="224" t="str">
        <f t="shared" si="33"/>
        <v/>
      </c>
      <c r="AE19" s="45"/>
      <c r="AF19" s="242" t="str">
        <f>IF(AE19&gt;0,VLOOKUP(AE19,整理番号表!L$5:M$13,2,FALSE),"")</f>
        <v/>
      </c>
      <c r="AG19" s="45"/>
      <c r="AH19" s="242" t="str">
        <f>IF(AG19&gt;0,VLOOKUP(AG19,整理番号表!O$5:P$12,2,FALSE),"")</f>
        <v/>
      </c>
      <c r="AI19" s="45"/>
      <c r="AJ19" s="243">
        <f t="shared" si="34"/>
        <v>0</v>
      </c>
      <c r="AK19" s="244"/>
      <c r="AL19" s="245"/>
      <c r="AM19" s="246"/>
      <c r="AN19" s="246"/>
      <c r="AO19" s="246"/>
      <c r="AP19" s="246"/>
      <c r="AQ19" s="246"/>
      <c r="AR19" s="246"/>
      <c r="AS19" s="246"/>
      <c r="AT19" s="246"/>
      <c r="AU19" s="246"/>
      <c r="AV19" s="246"/>
      <c r="AW19" s="246"/>
      <c r="AX19" s="246"/>
      <c r="AY19" s="246"/>
      <c r="AZ19" s="246"/>
      <c r="BA19" s="246"/>
      <c r="BB19" s="246"/>
      <c r="BC19" s="246"/>
      <c r="BD19" s="247"/>
      <c r="BE19" s="248"/>
      <c r="BF19" s="249"/>
      <c r="BG19" s="249"/>
      <c r="BH19" s="45"/>
      <c r="BI19" s="250"/>
      <c r="BJ19" s="251"/>
      <c r="BK19" s="250"/>
      <c r="BL19" s="251"/>
      <c r="BM19" s="45"/>
      <c r="BN19" s="45"/>
      <c r="BO19" s="45"/>
      <c r="BP19" s="45"/>
      <c r="BQ19" s="45"/>
      <c r="BR19" s="45"/>
      <c r="BS19" s="45"/>
      <c r="BT19" s="252"/>
      <c r="BV19" s="143">
        <f t="shared" si="12"/>
        <v>0</v>
      </c>
      <c r="BW19" s="143">
        <f t="shared" si="13"/>
        <v>0</v>
      </c>
      <c r="BX19" s="143">
        <f t="shared" si="14"/>
        <v>0</v>
      </c>
      <c r="BY19" s="143">
        <f t="shared" si="15"/>
        <v>0</v>
      </c>
      <c r="BZ19" s="143">
        <f t="shared" si="16"/>
        <v>0</v>
      </c>
      <c r="CA19" s="143">
        <f t="shared" si="17"/>
        <v>0</v>
      </c>
      <c r="CB19" s="143">
        <f t="shared" si="18"/>
        <v>0</v>
      </c>
      <c r="CC19" s="143">
        <f t="shared" si="19"/>
        <v>0</v>
      </c>
      <c r="CD19" s="143">
        <f t="shared" si="20"/>
        <v>0</v>
      </c>
      <c r="CE19" s="143">
        <f t="shared" si="21"/>
        <v>0</v>
      </c>
      <c r="CF19" s="143">
        <f t="shared" si="22"/>
        <v>0</v>
      </c>
      <c r="CG19" s="143">
        <f t="shared" si="23"/>
        <v>0</v>
      </c>
      <c r="CH19" s="143">
        <f t="shared" si="24"/>
        <v>0</v>
      </c>
      <c r="CI19" s="143">
        <f t="shared" si="25"/>
        <v>0</v>
      </c>
      <c r="CJ19" s="143">
        <f t="shared" si="26"/>
        <v>0</v>
      </c>
      <c r="CK19" s="143">
        <f t="shared" si="27"/>
        <v>0</v>
      </c>
      <c r="CL19" s="143">
        <f t="shared" si="28"/>
        <v>0</v>
      </c>
      <c r="CM19" s="143">
        <f t="shared" si="29"/>
        <v>0</v>
      </c>
      <c r="CN19" s="143">
        <f t="shared" si="30"/>
        <v>0</v>
      </c>
      <c r="CO19" s="143">
        <f t="shared" si="31"/>
        <v>0</v>
      </c>
    </row>
    <row r="20" spans="1:93" ht="18" customHeight="1">
      <c r="A20" s="20" t="str">
        <f t="shared" si="9"/>
        <v/>
      </c>
      <c r="B20" s="20" t="str">
        <f t="shared" si="32"/>
        <v/>
      </c>
      <c r="C20" s="248"/>
      <c r="D20" s="45"/>
      <c r="E20" s="25"/>
      <c r="F20" s="237" t="str">
        <f>IF(G20="","",IF(G20&lt;&gt;G19,SUM(F19)+1,F19))</f>
        <v/>
      </c>
      <c r="G20" s="45"/>
      <c r="H20" s="44"/>
      <c r="I20" s="217"/>
      <c r="J20" s="217"/>
      <c r="K20" s="238"/>
      <c r="L20" s="239" t="str">
        <f>IF(K20&gt;0,VLOOKUP(K20,整理番号表!D$12:E$15,2,FALSE),"")</f>
        <v/>
      </c>
      <c r="M20" s="239"/>
      <c r="N20" s="239"/>
      <c r="O20" s="25"/>
      <c r="P20" s="237" t="str">
        <f>IF(O20&gt;0,VLOOKUP(O20,整理番号表!H$5:I$38,2,FALSE),"")</f>
        <v/>
      </c>
      <c r="Q20" s="240"/>
      <c r="R20" s="241"/>
      <c r="S20" s="217"/>
      <c r="T20" s="221">
        <f t="shared" si="36"/>
        <v>0</v>
      </c>
      <c r="U20" s="253"/>
      <c r="V20" s="253"/>
      <c r="W20" s="253"/>
      <c r="X20" s="253"/>
      <c r="Y20" s="253"/>
      <c r="Z20" s="253"/>
      <c r="AA20" s="221" t="str">
        <f t="shared" si="35"/>
        <v/>
      </c>
      <c r="AB20" s="223">
        <f t="shared" si="11"/>
        <v>0</v>
      </c>
      <c r="AC20" s="253"/>
      <c r="AD20" s="224" t="str">
        <f t="shared" si="33"/>
        <v/>
      </c>
      <c r="AE20" s="45"/>
      <c r="AF20" s="242" t="str">
        <f>IF(AE20&gt;0,VLOOKUP(AE20,整理番号表!L$5:M$13,2,FALSE),"")</f>
        <v/>
      </c>
      <c r="AG20" s="45"/>
      <c r="AH20" s="242" t="str">
        <f>IF(AG20&gt;0,VLOOKUP(AG20,整理番号表!O$5:P$12,2,FALSE),"")</f>
        <v/>
      </c>
      <c r="AI20" s="45"/>
      <c r="AJ20" s="243">
        <f t="shared" si="34"/>
        <v>0</v>
      </c>
      <c r="AK20" s="244"/>
      <c r="AL20" s="245"/>
      <c r="AM20" s="246"/>
      <c r="AN20" s="246"/>
      <c r="AO20" s="246"/>
      <c r="AP20" s="246"/>
      <c r="AQ20" s="246"/>
      <c r="AR20" s="246"/>
      <c r="AS20" s="246"/>
      <c r="AT20" s="246"/>
      <c r="AU20" s="246"/>
      <c r="AV20" s="246"/>
      <c r="AW20" s="246"/>
      <c r="AX20" s="246"/>
      <c r="AY20" s="246"/>
      <c r="AZ20" s="246"/>
      <c r="BA20" s="246"/>
      <c r="BB20" s="246"/>
      <c r="BC20" s="246"/>
      <c r="BD20" s="247"/>
      <c r="BE20" s="248"/>
      <c r="BF20" s="249"/>
      <c r="BG20" s="249"/>
      <c r="BH20" s="45"/>
      <c r="BI20" s="250"/>
      <c r="BJ20" s="251"/>
      <c r="BK20" s="250"/>
      <c r="BL20" s="251"/>
      <c r="BM20" s="45"/>
      <c r="BN20" s="45"/>
      <c r="BO20" s="45"/>
      <c r="BP20" s="45"/>
      <c r="BQ20" s="45"/>
      <c r="BR20" s="45"/>
      <c r="BS20" s="45"/>
      <c r="BT20" s="252"/>
      <c r="BV20" s="143">
        <f t="shared" si="12"/>
        <v>0</v>
      </c>
      <c r="BW20" s="143">
        <f t="shared" si="13"/>
        <v>0</v>
      </c>
      <c r="BX20" s="143">
        <f t="shared" si="14"/>
        <v>0</v>
      </c>
      <c r="BY20" s="143">
        <f t="shared" si="15"/>
        <v>0</v>
      </c>
      <c r="BZ20" s="143">
        <f t="shared" si="16"/>
        <v>0</v>
      </c>
      <c r="CA20" s="143">
        <f t="shared" si="17"/>
        <v>0</v>
      </c>
      <c r="CB20" s="143">
        <f t="shared" si="18"/>
        <v>0</v>
      </c>
      <c r="CC20" s="143">
        <f t="shared" si="19"/>
        <v>0</v>
      </c>
      <c r="CD20" s="143">
        <f t="shared" si="20"/>
        <v>0</v>
      </c>
      <c r="CE20" s="143">
        <f t="shared" si="21"/>
        <v>0</v>
      </c>
      <c r="CF20" s="143">
        <f t="shared" si="22"/>
        <v>0</v>
      </c>
      <c r="CG20" s="143">
        <f t="shared" si="23"/>
        <v>0</v>
      </c>
      <c r="CH20" s="143">
        <f t="shared" si="24"/>
        <v>0</v>
      </c>
      <c r="CI20" s="143">
        <f t="shared" si="25"/>
        <v>0</v>
      </c>
      <c r="CJ20" s="143">
        <f t="shared" si="26"/>
        <v>0</v>
      </c>
      <c r="CK20" s="143">
        <f t="shared" si="27"/>
        <v>0</v>
      </c>
      <c r="CL20" s="143">
        <f t="shared" si="28"/>
        <v>0</v>
      </c>
      <c r="CM20" s="143">
        <f t="shared" si="29"/>
        <v>0</v>
      </c>
      <c r="CN20" s="143">
        <f t="shared" si="30"/>
        <v>0</v>
      </c>
      <c r="CO20" s="143">
        <f t="shared" si="31"/>
        <v>0</v>
      </c>
    </row>
    <row r="21" spans="1:93" ht="18" customHeight="1">
      <c r="A21" s="20" t="str">
        <f t="shared" si="9"/>
        <v/>
      </c>
      <c r="B21" s="20" t="str">
        <f t="shared" si="32"/>
        <v/>
      </c>
      <c r="C21" s="248"/>
      <c r="D21" s="45"/>
      <c r="E21" s="25"/>
      <c r="F21" s="237" t="str">
        <f t="shared" si="10"/>
        <v/>
      </c>
      <c r="G21" s="45"/>
      <c r="H21" s="44"/>
      <c r="I21" s="217"/>
      <c r="J21" s="217"/>
      <c r="K21" s="238"/>
      <c r="L21" s="239" t="str">
        <f>IF(K21&gt;0,VLOOKUP(K21,整理番号表!D$12:E$15,2,FALSE),"")</f>
        <v/>
      </c>
      <c r="M21" s="239"/>
      <c r="N21" s="239"/>
      <c r="O21" s="25"/>
      <c r="P21" s="237" t="str">
        <f>IF(O21&gt;0,VLOOKUP(O21,整理番号表!H$5:I$38,2,FALSE),"")</f>
        <v/>
      </c>
      <c r="Q21" s="240"/>
      <c r="R21" s="241"/>
      <c r="S21" s="217"/>
      <c r="T21" s="221">
        <f t="shared" si="36"/>
        <v>0</v>
      </c>
      <c r="U21" s="253"/>
      <c r="V21" s="253"/>
      <c r="W21" s="253"/>
      <c r="X21" s="253"/>
      <c r="Y21" s="253"/>
      <c r="Z21" s="253"/>
      <c r="AA21" s="221" t="str">
        <f t="shared" si="35"/>
        <v/>
      </c>
      <c r="AB21" s="223">
        <f t="shared" si="11"/>
        <v>0</v>
      </c>
      <c r="AC21" s="253"/>
      <c r="AD21" s="224" t="str">
        <f t="shared" si="33"/>
        <v/>
      </c>
      <c r="AE21" s="45"/>
      <c r="AF21" s="242" t="str">
        <f>IF(AE21&gt;0,VLOOKUP(AE21,整理番号表!L$5:M$13,2,FALSE),"")</f>
        <v/>
      </c>
      <c r="AG21" s="45"/>
      <c r="AH21" s="242" t="str">
        <f>IF(AG21&gt;0,VLOOKUP(AG21,整理番号表!O$5:P$12,2,FALSE),"")</f>
        <v/>
      </c>
      <c r="AI21" s="45"/>
      <c r="AJ21" s="243">
        <f t="shared" si="34"/>
        <v>0</v>
      </c>
      <c r="AK21" s="244"/>
      <c r="AL21" s="245"/>
      <c r="AM21" s="246"/>
      <c r="AN21" s="246"/>
      <c r="AO21" s="246"/>
      <c r="AP21" s="246"/>
      <c r="AQ21" s="246"/>
      <c r="AR21" s="246"/>
      <c r="AS21" s="246"/>
      <c r="AT21" s="246"/>
      <c r="AU21" s="246"/>
      <c r="AV21" s="246"/>
      <c r="AW21" s="246"/>
      <c r="AX21" s="246"/>
      <c r="AY21" s="246"/>
      <c r="AZ21" s="246"/>
      <c r="BA21" s="246"/>
      <c r="BB21" s="246"/>
      <c r="BC21" s="246"/>
      <c r="BD21" s="247"/>
      <c r="BE21" s="248"/>
      <c r="BF21" s="249"/>
      <c r="BG21" s="249"/>
      <c r="BH21" s="45"/>
      <c r="BI21" s="250"/>
      <c r="BJ21" s="251"/>
      <c r="BK21" s="250"/>
      <c r="BL21" s="251"/>
      <c r="BM21" s="45"/>
      <c r="BN21" s="45"/>
      <c r="BO21" s="45"/>
      <c r="BP21" s="45"/>
      <c r="BQ21" s="45"/>
      <c r="BR21" s="45"/>
      <c r="BS21" s="45"/>
      <c r="BT21" s="252"/>
      <c r="BV21" s="143">
        <f t="shared" si="12"/>
        <v>0</v>
      </c>
      <c r="BW21" s="143">
        <f t="shared" si="13"/>
        <v>0</v>
      </c>
      <c r="BX21" s="143">
        <f t="shared" si="14"/>
        <v>0</v>
      </c>
      <c r="BY21" s="143">
        <f t="shared" si="15"/>
        <v>0</v>
      </c>
      <c r="BZ21" s="143">
        <f t="shared" si="16"/>
        <v>0</v>
      </c>
      <c r="CA21" s="143">
        <f t="shared" si="17"/>
        <v>0</v>
      </c>
      <c r="CB21" s="143">
        <f t="shared" si="18"/>
        <v>0</v>
      </c>
      <c r="CC21" s="143">
        <f t="shared" si="19"/>
        <v>0</v>
      </c>
      <c r="CD21" s="143">
        <f t="shared" si="20"/>
        <v>0</v>
      </c>
      <c r="CE21" s="143">
        <f t="shared" si="21"/>
        <v>0</v>
      </c>
      <c r="CF21" s="143">
        <f t="shared" si="22"/>
        <v>0</v>
      </c>
      <c r="CG21" s="143">
        <f t="shared" si="23"/>
        <v>0</v>
      </c>
      <c r="CH21" s="143">
        <f t="shared" si="24"/>
        <v>0</v>
      </c>
      <c r="CI21" s="143">
        <f t="shared" si="25"/>
        <v>0</v>
      </c>
      <c r="CJ21" s="143">
        <f t="shared" si="26"/>
        <v>0</v>
      </c>
      <c r="CK21" s="143">
        <f t="shared" si="27"/>
        <v>0</v>
      </c>
      <c r="CL21" s="143">
        <f t="shared" si="28"/>
        <v>0</v>
      </c>
      <c r="CM21" s="143">
        <f t="shared" si="29"/>
        <v>0</v>
      </c>
      <c r="CN21" s="143">
        <f t="shared" si="30"/>
        <v>0</v>
      </c>
      <c r="CO21" s="143">
        <f t="shared" si="31"/>
        <v>0</v>
      </c>
    </row>
    <row r="22" spans="1:93" ht="18" customHeight="1">
      <c r="A22" s="20" t="str">
        <f t="shared" si="9"/>
        <v/>
      </c>
      <c r="B22" s="20" t="str">
        <f t="shared" si="32"/>
        <v/>
      </c>
      <c r="C22" s="248"/>
      <c r="D22" s="45"/>
      <c r="E22" s="25"/>
      <c r="F22" s="237" t="str">
        <f t="shared" si="10"/>
        <v/>
      </c>
      <c r="G22" s="45"/>
      <c r="H22" s="44"/>
      <c r="I22" s="217"/>
      <c r="J22" s="217"/>
      <c r="K22" s="238"/>
      <c r="L22" s="239" t="str">
        <f>IF(K22&gt;0,VLOOKUP(K22,整理番号表!D$12:E$15,2,FALSE),"")</f>
        <v/>
      </c>
      <c r="M22" s="239"/>
      <c r="N22" s="239"/>
      <c r="O22" s="25"/>
      <c r="P22" s="237" t="str">
        <f>IF(O22&gt;0,VLOOKUP(O22,整理番号表!H$5:I$38,2,FALSE),"")</f>
        <v/>
      </c>
      <c r="Q22" s="240"/>
      <c r="R22" s="241"/>
      <c r="S22" s="217"/>
      <c r="T22" s="221">
        <f t="shared" si="36"/>
        <v>0</v>
      </c>
      <c r="U22" s="253"/>
      <c r="V22" s="253"/>
      <c r="W22" s="253"/>
      <c r="X22" s="253"/>
      <c r="Y22" s="253"/>
      <c r="Z22" s="253"/>
      <c r="AA22" s="221" t="str">
        <f t="shared" si="35"/>
        <v/>
      </c>
      <c r="AB22" s="223">
        <f t="shared" si="11"/>
        <v>0</v>
      </c>
      <c r="AC22" s="253"/>
      <c r="AD22" s="224" t="str">
        <f t="shared" si="33"/>
        <v/>
      </c>
      <c r="AE22" s="45"/>
      <c r="AF22" s="242" t="str">
        <f>IF(AE22&gt;0,VLOOKUP(AE22,整理番号表!L$5:M$13,2,FALSE),"")</f>
        <v/>
      </c>
      <c r="AG22" s="45"/>
      <c r="AH22" s="242" t="str">
        <f>IF(AG22&gt;0,VLOOKUP(AG22,整理番号表!O$5:P$12,2,FALSE),"")</f>
        <v/>
      </c>
      <c r="AI22" s="45"/>
      <c r="AJ22" s="243">
        <f t="shared" si="34"/>
        <v>0</v>
      </c>
      <c r="AK22" s="244"/>
      <c r="AL22" s="245"/>
      <c r="AM22" s="246"/>
      <c r="AN22" s="246"/>
      <c r="AO22" s="246"/>
      <c r="AP22" s="246"/>
      <c r="AQ22" s="246"/>
      <c r="AR22" s="246"/>
      <c r="AS22" s="246"/>
      <c r="AT22" s="246"/>
      <c r="AU22" s="246"/>
      <c r="AV22" s="246"/>
      <c r="AW22" s="246"/>
      <c r="AX22" s="246"/>
      <c r="AY22" s="246"/>
      <c r="AZ22" s="246"/>
      <c r="BA22" s="246"/>
      <c r="BB22" s="246"/>
      <c r="BC22" s="246"/>
      <c r="BD22" s="247"/>
      <c r="BE22" s="248"/>
      <c r="BF22" s="249"/>
      <c r="BG22" s="249"/>
      <c r="BH22" s="45"/>
      <c r="BI22" s="250"/>
      <c r="BJ22" s="251"/>
      <c r="BK22" s="250"/>
      <c r="BL22" s="251"/>
      <c r="BM22" s="45"/>
      <c r="BN22" s="45"/>
      <c r="BO22" s="45"/>
      <c r="BP22" s="45"/>
      <c r="BQ22" s="45"/>
      <c r="BR22" s="45"/>
      <c r="BS22" s="45"/>
      <c r="BT22" s="252"/>
      <c r="BV22" s="143">
        <f t="shared" si="12"/>
        <v>0</v>
      </c>
      <c r="BW22" s="143">
        <f t="shared" si="13"/>
        <v>0</v>
      </c>
      <c r="BX22" s="143">
        <f t="shared" si="14"/>
        <v>0</v>
      </c>
      <c r="BY22" s="143">
        <f t="shared" si="15"/>
        <v>0</v>
      </c>
      <c r="BZ22" s="143">
        <f t="shared" si="16"/>
        <v>0</v>
      </c>
      <c r="CA22" s="143">
        <f t="shared" si="17"/>
        <v>0</v>
      </c>
      <c r="CB22" s="143">
        <f t="shared" si="18"/>
        <v>0</v>
      </c>
      <c r="CC22" s="143">
        <f t="shared" si="19"/>
        <v>0</v>
      </c>
      <c r="CD22" s="143">
        <f t="shared" si="20"/>
        <v>0</v>
      </c>
      <c r="CE22" s="143">
        <f t="shared" si="21"/>
        <v>0</v>
      </c>
      <c r="CF22" s="143">
        <f t="shared" si="22"/>
        <v>0</v>
      </c>
      <c r="CG22" s="143">
        <f t="shared" si="23"/>
        <v>0</v>
      </c>
      <c r="CH22" s="143">
        <f t="shared" si="24"/>
        <v>0</v>
      </c>
      <c r="CI22" s="143">
        <f t="shared" si="25"/>
        <v>0</v>
      </c>
      <c r="CJ22" s="143">
        <f t="shared" si="26"/>
        <v>0</v>
      </c>
      <c r="CK22" s="143">
        <f t="shared" si="27"/>
        <v>0</v>
      </c>
      <c r="CL22" s="143">
        <f t="shared" si="28"/>
        <v>0</v>
      </c>
      <c r="CM22" s="143">
        <f t="shared" si="29"/>
        <v>0</v>
      </c>
      <c r="CN22" s="143">
        <f t="shared" si="30"/>
        <v>0</v>
      </c>
      <c r="CO22" s="143">
        <f t="shared" si="31"/>
        <v>0</v>
      </c>
    </row>
    <row r="23" spans="1:93" ht="18" customHeight="1">
      <c r="A23" s="20" t="str">
        <f t="shared" si="9"/>
        <v/>
      </c>
      <c r="B23" s="20" t="str">
        <f t="shared" si="32"/>
        <v/>
      </c>
      <c r="C23" s="248"/>
      <c r="D23" s="45"/>
      <c r="E23" s="25"/>
      <c r="F23" s="237" t="str">
        <f t="shared" si="10"/>
        <v/>
      </c>
      <c r="G23" s="45"/>
      <c r="H23" s="44"/>
      <c r="I23" s="217"/>
      <c r="J23" s="217"/>
      <c r="K23" s="238"/>
      <c r="L23" s="239" t="str">
        <f>IF(K23&gt;0,VLOOKUP(K23,整理番号表!D$12:E$15,2,FALSE),"")</f>
        <v/>
      </c>
      <c r="M23" s="239"/>
      <c r="N23" s="239"/>
      <c r="O23" s="25"/>
      <c r="P23" s="237" t="str">
        <f>IF(O23&gt;0,VLOOKUP(O23,整理番号表!H$5:I$38,2,FALSE),"")</f>
        <v/>
      </c>
      <c r="Q23" s="240"/>
      <c r="R23" s="241"/>
      <c r="S23" s="217"/>
      <c r="T23" s="221">
        <f t="shared" si="36"/>
        <v>0</v>
      </c>
      <c r="U23" s="253"/>
      <c r="V23" s="253"/>
      <c r="W23" s="253"/>
      <c r="X23" s="253"/>
      <c r="Y23" s="253"/>
      <c r="Z23" s="253"/>
      <c r="AA23" s="221" t="str">
        <f>IF(AB23&gt;0,IF(J23="法人",IF(AB23&gt;30000000,30000000,AB23),IF(AB23&gt;15000000,15000000,AB23)),"")</f>
        <v/>
      </c>
      <c r="AB23" s="223">
        <f t="shared" si="11"/>
        <v>0</v>
      </c>
      <c r="AC23" s="253"/>
      <c r="AD23" s="224" t="str">
        <f t="shared" si="33"/>
        <v/>
      </c>
      <c r="AE23" s="45"/>
      <c r="AF23" s="242" t="str">
        <f>IF(AE23&gt;0,VLOOKUP(AE23,整理番号表!L$5:M$13,2,FALSE),"")</f>
        <v/>
      </c>
      <c r="AG23" s="45"/>
      <c r="AH23" s="242" t="str">
        <f>IF(AG23&gt;0,VLOOKUP(AG23,整理番号表!O$5:P$12,2,FALSE),"")</f>
        <v/>
      </c>
      <c r="AI23" s="45"/>
      <c r="AJ23" s="243">
        <f t="shared" si="34"/>
        <v>0</v>
      </c>
      <c r="AK23" s="244"/>
      <c r="AL23" s="245"/>
      <c r="AM23" s="246"/>
      <c r="AN23" s="246"/>
      <c r="AO23" s="246"/>
      <c r="AP23" s="246"/>
      <c r="AQ23" s="246"/>
      <c r="AR23" s="246"/>
      <c r="AS23" s="246"/>
      <c r="AT23" s="246"/>
      <c r="AU23" s="246"/>
      <c r="AV23" s="246"/>
      <c r="AW23" s="246"/>
      <c r="AX23" s="246"/>
      <c r="AY23" s="246"/>
      <c r="AZ23" s="246"/>
      <c r="BA23" s="246"/>
      <c r="BB23" s="246"/>
      <c r="BC23" s="246"/>
      <c r="BD23" s="247"/>
      <c r="BE23" s="248"/>
      <c r="BF23" s="249"/>
      <c r="BG23" s="249"/>
      <c r="BH23" s="45"/>
      <c r="BI23" s="250"/>
      <c r="BJ23" s="251"/>
      <c r="BK23" s="250"/>
      <c r="BL23" s="251"/>
      <c r="BM23" s="45"/>
      <c r="BN23" s="45"/>
      <c r="BO23" s="45"/>
      <c r="BP23" s="45"/>
      <c r="BQ23" s="45"/>
      <c r="BR23" s="45"/>
      <c r="BS23" s="45"/>
      <c r="BT23" s="252"/>
      <c r="BV23" s="143">
        <f t="shared" si="12"/>
        <v>0</v>
      </c>
      <c r="BW23" s="143">
        <f t="shared" si="13"/>
        <v>0</v>
      </c>
      <c r="BX23" s="143">
        <f t="shared" si="14"/>
        <v>0</v>
      </c>
      <c r="BY23" s="143">
        <f t="shared" si="15"/>
        <v>0</v>
      </c>
      <c r="BZ23" s="143">
        <f t="shared" si="16"/>
        <v>0</v>
      </c>
      <c r="CA23" s="143">
        <f t="shared" si="17"/>
        <v>0</v>
      </c>
      <c r="CB23" s="143">
        <f t="shared" si="18"/>
        <v>0</v>
      </c>
      <c r="CC23" s="143">
        <f t="shared" si="19"/>
        <v>0</v>
      </c>
      <c r="CD23" s="143">
        <f t="shared" si="20"/>
        <v>0</v>
      </c>
      <c r="CE23" s="143">
        <f t="shared" si="21"/>
        <v>0</v>
      </c>
      <c r="CF23" s="143">
        <f t="shared" si="22"/>
        <v>0</v>
      </c>
      <c r="CG23" s="143">
        <f t="shared" si="23"/>
        <v>0</v>
      </c>
      <c r="CH23" s="143">
        <f t="shared" si="24"/>
        <v>0</v>
      </c>
      <c r="CI23" s="143">
        <f t="shared" si="25"/>
        <v>0</v>
      </c>
      <c r="CJ23" s="143">
        <f t="shared" si="26"/>
        <v>0</v>
      </c>
      <c r="CK23" s="143">
        <f t="shared" si="27"/>
        <v>0</v>
      </c>
      <c r="CL23" s="143">
        <f t="shared" si="28"/>
        <v>0</v>
      </c>
      <c r="CM23" s="143">
        <f t="shared" si="29"/>
        <v>0</v>
      </c>
      <c r="CN23" s="143">
        <f t="shared" si="30"/>
        <v>0</v>
      </c>
      <c r="CO23" s="143">
        <f t="shared" si="31"/>
        <v>0</v>
      </c>
    </row>
    <row r="24" spans="1:93" ht="18" customHeight="1">
      <c r="A24" s="143" t="str">
        <f t="shared" si="9"/>
        <v/>
      </c>
      <c r="B24" s="143" t="str">
        <f t="shared" si="32"/>
        <v/>
      </c>
      <c r="C24" s="248"/>
      <c r="D24" s="45"/>
      <c r="E24" s="25"/>
      <c r="F24" s="237" t="str">
        <f>IF(G24="","",IF(G24&lt;&gt;G23,SUM(F23)+1,F23))</f>
        <v/>
      </c>
      <c r="G24" s="45"/>
      <c r="H24" s="44"/>
      <c r="I24" s="217"/>
      <c r="J24" s="217"/>
      <c r="K24" s="238"/>
      <c r="L24" s="239" t="str">
        <f>IF(K24&gt;0,VLOOKUP(K24,整理番号表!D$12:E$15,2,FALSE),"")</f>
        <v/>
      </c>
      <c r="M24" s="239"/>
      <c r="N24" s="239"/>
      <c r="O24" s="25"/>
      <c r="P24" s="237" t="str">
        <f>IF(O24&gt;0,VLOOKUP(O24,整理番号表!H$5:I$38,2,FALSE),"")</f>
        <v/>
      </c>
      <c r="Q24" s="240"/>
      <c r="R24" s="241"/>
      <c r="S24" s="217"/>
      <c r="T24" s="221">
        <f t="shared" si="36"/>
        <v>0</v>
      </c>
      <c r="U24" s="253"/>
      <c r="V24" s="253"/>
      <c r="W24" s="253"/>
      <c r="X24" s="253"/>
      <c r="Y24" s="253"/>
      <c r="Z24" s="253"/>
      <c r="AA24" s="221" t="str">
        <f t="shared" ref="AA24:AA28" si="37">IF(AB24&gt;0,IF(J24="法人",IF(AB24&gt;30000000,30000000,AB24),IF(AB24&gt;15000000,15000000,AB24)),"")</f>
        <v/>
      </c>
      <c r="AB24" s="223">
        <f t="shared" si="11"/>
        <v>0</v>
      </c>
      <c r="AC24" s="253"/>
      <c r="AD24" s="224" t="str">
        <f t="shared" si="33"/>
        <v/>
      </c>
      <c r="AE24" s="45"/>
      <c r="AF24" s="242" t="str">
        <f>IF(AE24&gt;0,VLOOKUP(AE24,整理番号表!L$5:M$13,2,FALSE),"")</f>
        <v/>
      </c>
      <c r="AG24" s="45"/>
      <c r="AH24" s="242" t="str">
        <f>IF(AG24&gt;0,VLOOKUP(AG24,整理番号表!O$5:P$12,2,FALSE),"")</f>
        <v/>
      </c>
      <c r="AI24" s="45"/>
      <c r="AJ24" s="243">
        <f t="shared" si="34"/>
        <v>0</v>
      </c>
      <c r="AK24" s="244"/>
      <c r="AL24" s="245"/>
      <c r="AM24" s="246"/>
      <c r="AN24" s="246"/>
      <c r="AO24" s="246"/>
      <c r="AP24" s="246"/>
      <c r="AQ24" s="246"/>
      <c r="AR24" s="246"/>
      <c r="AS24" s="246"/>
      <c r="AT24" s="246"/>
      <c r="AU24" s="246"/>
      <c r="AV24" s="246"/>
      <c r="AW24" s="246"/>
      <c r="AX24" s="246"/>
      <c r="AY24" s="246"/>
      <c r="AZ24" s="246"/>
      <c r="BA24" s="246"/>
      <c r="BB24" s="246"/>
      <c r="BC24" s="246"/>
      <c r="BD24" s="247"/>
      <c r="BE24" s="248"/>
      <c r="BF24" s="249"/>
      <c r="BG24" s="249"/>
      <c r="BH24" s="45"/>
      <c r="BI24" s="250"/>
      <c r="BJ24" s="251"/>
      <c r="BK24" s="250"/>
      <c r="BL24" s="251"/>
      <c r="BM24" s="45"/>
      <c r="BN24" s="45"/>
      <c r="BO24" s="45"/>
      <c r="BP24" s="45"/>
      <c r="BQ24" s="45"/>
      <c r="BR24" s="45"/>
      <c r="BS24" s="45"/>
      <c r="BT24" s="252"/>
      <c r="BV24" s="143">
        <f t="shared" si="12"/>
        <v>0</v>
      </c>
      <c r="BW24" s="143">
        <f t="shared" si="13"/>
        <v>0</v>
      </c>
      <c r="BX24" s="143">
        <f t="shared" si="14"/>
        <v>0</v>
      </c>
      <c r="BY24" s="143">
        <f t="shared" si="15"/>
        <v>0</v>
      </c>
      <c r="BZ24" s="143">
        <f t="shared" si="16"/>
        <v>0</v>
      </c>
      <c r="CA24" s="143">
        <f t="shared" si="17"/>
        <v>0</v>
      </c>
      <c r="CB24" s="143">
        <f t="shared" si="18"/>
        <v>0</v>
      </c>
      <c r="CC24" s="143">
        <f t="shared" si="19"/>
        <v>0</v>
      </c>
      <c r="CD24" s="143">
        <f t="shared" si="20"/>
        <v>0</v>
      </c>
      <c r="CE24" s="143">
        <f t="shared" si="21"/>
        <v>0</v>
      </c>
      <c r="CF24" s="143">
        <f t="shared" si="22"/>
        <v>0</v>
      </c>
      <c r="CG24" s="143">
        <f t="shared" si="23"/>
        <v>0</v>
      </c>
      <c r="CH24" s="143">
        <f t="shared" si="24"/>
        <v>0</v>
      </c>
      <c r="CI24" s="143">
        <f t="shared" si="25"/>
        <v>0</v>
      </c>
      <c r="CJ24" s="143">
        <f t="shared" si="26"/>
        <v>0</v>
      </c>
      <c r="CK24" s="143">
        <f t="shared" si="27"/>
        <v>0</v>
      </c>
      <c r="CL24" s="143">
        <f t="shared" si="28"/>
        <v>0</v>
      </c>
      <c r="CM24" s="143">
        <f t="shared" si="29"/>
        <v>0</v>
      </c>
      <c r="CN24" s="143">
        <f t="shared" si="30"/>
        <v>0</v>
      </c>
      <c r="CO24" s="143">
        <f t="shared" si="31"/>
        <v>0</v>
      </c>
    </row>
    <row r="25" spans="1:93" ht="18" customHeight="1">
      <c r="A25" s="143" t="str">
        <f t="shared" si="9"/>
        <v/>
      </c>
      <c r="B25" s="143" t="str">
        <f t="shared" si="32"/>
        <v/>
      </c>
      <c r="C25" s="248"/>
      <c r="D25" s="45"/>
      <c r="E25" s="25"/>
      <c r="F25" s="237" t="str">
        <f t="shared" si="10"/>
        <v/>
      </c>
      <c r="G25" s="45"/>
      <c r="H25" s="44"/>
      <c r="I25" s="217"/>
      <c r="J25" s="217" t="s">
        <v>106</v>
      </c>
      <c r="K25" s="238"/>
      <c r="L25" s="239" t="str">
        <f>IF(K25&gt;0,VLOOKUP(K25,整理番号表!D$12:E$15,2,FALSE),"")</f>
        <v/>
      </c>
      <c r="M25" s="239"/>
      <c r="N25" s="239"/>
      <c r="O25" s="25"/>
      <c r="P25" s="237" t="str">
        <f>IF(O25&gt;0,VLOOKUP(O25,整理番号表!H$5:I$38,2,FALSE),"")</f>
        <v/>
      </c>
      <c r="Q25" s="240"/>
      <c r="R25" s="241"/>
      <c r="S25" s="217"/>
      <c r="T25" s="221">
        <f t="shared" si="36"/>
        <v>0</v>
      </c>
      <c r="U25" s="253"/>
      <c r="V25" s="253"/>
      <c r="W25" s="253"/>
      <c r="X25" s="253"/>
      <c r="Y25" s="253"/>
      <c r="Z25" s="253"/>
      <c r="AA25" s="221" t="str">
        <f t="shared" si="37"/>
        <v/>
      </c>
      <c r="AB25" s="223">
        <f t="shared" si="11"/>
        <v>0</v>
      </c>
      <c r="AC25" s="253"/>
      <c r="AD25" s="224" t="str">
        <f t="shared" si="33"/>
        <v/>
      </c>
      <c r="AE25" s="45"/>
      <c r="AF25" s="242" t="str">
        <f>IF(AE25&gt;0,VLOOKUP(AE25,整理番号表!L$5:M$13,2,FALSE),"")</f>
        <v/>
      </c>
      <c r="AG25" s="45"/>
      <c r="AH25" s="242" t="str">
        <f>IF(AG25&gt;0,VLOOKUP(AG25,整理番号表!O$5:P$12,2,FALSE),"")</f>
        <v/>
      </c>
      <c r="AI25" s="45"/>
      <c r="AJ25" s="243">
        <f t="shared" si="34"/>
        <v>0</v>
      </c>
      <c r="AK25" s="244"/>
      <c r="AL25" s="245"/>
      <c r="AM25" s="246"/>
      <c r="AN25" s="246"/>
      <c r="AO25" s="246"/>
      <c r="AP25" s="246"/>
      <c r="AQ25" s="246"/>
      <c r="AR25" s="246"/>
      <c r="AS25" s="246"/>
      <c r="AT25" s="246"/>
      <c r="AU25" s="246"/>
      <c r="AV25" s="246"/>
      <c r="AW25" s="246"/>
      <c r="AX25" s="246"/>
      <c r="AY25" s="246"/>
      <c r="AZ25" s="246"/>
      <c r="BA25" s="246"/>
      <c r="BB25" s="246"/>
      <c r="BC25" s="246"/>
      <c r="BD25" s="247"/>
      <c r="BE25" s="248"/>
      <c r="BF25" s="249"/>
      <c r="BG25" s="249"/>
      <c r="BH25" s="45"/>
      <c r="BI25" s="250"/>
      <c r="BJ25" s="251"/>
      <c r="BK25" s="250"/>
      <c r="BL25" s="251"/>
      <c r="BM25" s="45"/>
      <c r="BN25" s="45"/>
      <c r="BO25" s="45"/>
      <c r="BP25" s="45"/>
      <c r="BQ25" s="45"/>
      <c r="BR25" s="45"/>
      <c r="BS25" s="45"/>
      <c r="BT25" s="252"/>
      <c r="BV25" s="143">
        <f t="shared" si="12"/>
        <v>0</v>
      </c>
      <c r="BW25" s="143">
        <f t="shared" si="13"/>
        <v>0</v>
      </c>
      <c r="BX25" s="143">
        <f t="shared" si="14"/>
        <v>0</v>
      </c>
      <c r="BY25" s="143">
        <f t="shared" si="15"/>
        <v>0</v>
      </c>
      <c r="BZ25" s="143">
        <f t="shared" si="16"/>
        <v>0</v>
      </c>
      <c r="CA25" s="143">
        <f t="shared" si="17"/>
        <v>0</v>
      </c>
      <c r="CB25" s="143">
        <f t="shared" si="18"/>
        <v>0</v>
      </c>
      <c r="CC25" s="143">
        <f t="shared" si="19"/>
        <v>0</v>
      </c>
      <c r="CD25" s="143">
        <f t="shared" si="20"/>
        <v>0</v>
      </c>
      <c r="CE25" s="143">
        <f t="shared" si="21"/>
        <v>0</v>
      </c>
      <c r="CF25" s="143">
        <f t="shared" si="22"/>
        <v>0</v>
      </c>
      <c r="CG25" s="143">
        <f t="shared" si="23"/>
        <v>0</v>
      </c>
      <c r="CH25" s="143">
        <f t="shared" si="24"/>
        <v>0</v>
      </c>
      <c r="CI25" s="143">
        <f t="shared" si="25"/>
        <v>0</v>
      </c>
      <c r="CJ25" s="143">
        <f t="shared" si="26"/>
        <v>0</v>
      </c>
      <c r="CK25" s="143">
        <f t="shared" si="27"/>
        <v>0</v>
      </c>
      <c r="CL25" s="143">
        <f t="shared" si="28"/>
        <v>0</v>
      </c>
      <c r="CM25" s="143">
        <f t="shared" si="29"/>
        <v>0</v>
      </c>
      <c r="CN25" s="143">
        <f t="shared" si="30"/>
        <v>0</v>
      </c>
      <c r="CO25" s="143">
        <f t="shared" si="31"/>
        <v>0</v>
      </c>
    </row>
    <row r="26" spans="1:93" ht="18" customHeight="1">
      <c r="A26" s="143" t="str">
        <f t="shared" si="9"/>
        <v/>
      </c>
      <c r="B26" s="143" t="str">
        <f t="shared" si="32"/>
        <v/>
      </c>
      <c r="C26" s="248"/>
      <c r="D26" s="45"/>
      <c r="E26" s="25"/>
      <c r="F26" s="237" t="str">
        <f t="shared" si="10"/>
        <v/>
      </c>
      <c r="G26" s="45"/>
      <c r="H26" s="44"/>
      <c r="I26" s="217"/>
      <c r="J26" s="217" t="s">
        <v>106</v>
      </c>
      <c r="K26" s="238"/>
      <c r="L26" s="239" t="str">
        <f>IF(K26&gt;0,VLOOKUP(K26,整理番号表!D$12:E$15,2,FALSE),"")</f>
        <v/>
      </c>
      <c r="M26" s="239"/>
      <c r="N26" s="239"/>
      <c r="O26" s="25"/>
      <c r="P26" s="237" t="str">
        <f>IF(O26&gt;0,VLOOKUP(O26,整理番号表!H$5:I$38,2,FALSE),"")</f>
        <v/>
      </c>
      <c r="Q26" s="240"/>
      <c r="R26" s="241"/>
      <c r="S26" s="217"/>
      <c r="T26" s="221">
        <f t="shared" si="6"/>
        <v>0</v>
      </c>
      <c r="U26" s="253"/>
      <c r="V26" s="253"/>
      <c r="W26" s="253"/>
      <c r="X26" s="253"/>
      <c r="Y26" s="253"/>
      <c r="Z26" s="253"/>
      <c r="AA26" s="221" t="str">
        <f t="shared" si="37"/>
        <v/>
      </c>
      <c r="AB26" s="223">
        <f t="shared" si="11"/>
        <v>0</v>
      </c>
      <c r="AC26" s="253"/>
      <c r="AD26" s="224" t="str">
        <f t="shared" si="33"/>
        <v/>
      </c>
      <c r="AE26" s="45"/>
      <c r="AF26" s="242" t="str">
        <f>IF(AE26&gt;0,VLOOKUP(AE26,整理番号表!L$5:M$13,2,FALSE),"")</f>
        <v/>
      </c>
      <c r="AG26" s="45"/>
      <c r="AH26" s="242" t="str">
        <f>IF(AG26&gt;0,VLOOKUP(AG26,整理番号表!O$5:P$12,2,FALSE),"")</f>
        <v/>
      </c>
      <c r="AI26" s="45"/>
      <c r="AJ26" s="243">
        <f t="shared" si="34"/>
        <v>0</v>
      </c>
      <c r="AK26" s="244"/>
      <c r="AL26" s="245"/>
      <c r="AM26" s="246"/>
      <c r="AN26" s="246"/>
      <c r="AO26" s="246"/>
      <c r="AP26" s="246"/>
      <c r="AQ26" s="246"/>
      <c r="AR26" s="246"/>
      <c r="AS26" s="246"/>
      <c r="AT26" s="246"/>
      <c r="AU26" s="246"/>
      <c r="AV26" s="246"/>
      <c r="AW26" s="246"/>
      <c r="AX26" s="246"/>
      <c r="AY26" s="246"/>
      <c r="AZ26" s="246"/>
      <c r="BA26" s="246"/>
      <c r="BB26" s="246"/>
      <c r="BC26" s="246"/>
      <c r="BD26" s="247"/>
      <c r="BE26" s="248"/>
      <c r="BF26" s="249"/>
      <c r="BG26" s="249"/>
      <c r="BH26" s="45"/>
      <c r="BI26" s="250"/>
      <c r="BJ26" s="251"/>
      <c r="BK26" s="250"/>
      <c r="BL26" s="251"/>
      <c r="BM26" s="45"/>
      <c r="BN26" s="45"/>
      <c r="BO26" s="45"/>
      <c r="BP26" s="45"/>
      <c r="BQ26" s="45"/>
      <c r="BR26" s="45"/>
      <c r="BS26" s="45"/>
      <c r="BT26" s="252"/>
      <c r="BV26" s="143">
        <f t="shared" si="12"/>
        <v>0</v>
      </c>
      <c r="BW26" s="143">
        <f t="shared" si="13"/>
        <v>0</v>
      </c>
      <c r="BX26" s="143">
        <f t="shared" si="14"/>
        <v>0</v>
      </c>
      <c r="BY26" s="143">
        <f t="shared" si="15"/>
        <v>0</v>
      </c>
      <c r="BZ26" s="143">
        <f t="shared" si="16"/>
        <v>0</v>
      </c>
      <c r="CA26" s="143">
        <f t="shared" si="17"/>
        <v>0</v>
      </c>
      <c r="CB26" s="143">
        <f t="shared" si="18"/>
        <v>0</v>
      </c>
      <c r="CC26" s="143">
        <f t="shared" si="19"/>
        <v>0</v>
      </c>
      <c r="CD26" s="143">
        <f t="shared" si="20"/>
        <v>0</v>
      </c>
      <c r="CE26" s="143">
        <f t="shared" si="21"/>
        <v>0</v>
      </c>
      <c r="CF26" s="143">
        <f t="shared" si="22"/>
        <v>0</v>
      </c>
      <c r="CG26" s="143">
        <f t="shared" si="23"/>
        <v>0</v>
      </c>
      <c r="CH26" s="143">
        <f t="shared" si="24"/>
        <v>0</v>
      </c>
      <c r="CI26" s="143">
        <f t="shared" si="25"/>
        <v>0</v>
      </c>
      <c r="CJ26" s="143">
        <f t="shared" si="26"/>
        <v>0</v>
      </c>
      <c r="CK26" s="143">
        <f t="shared" si="27"/>
        <v>0</v>
      </c>
      <c r="CL26" s="143">
        <f t="shared" si="28"/>
        <v>0</v>
      </c>
      <c r="CM26" s="143">
        <f t="shared" si="29"/>
        <v>0</v>
      </c>
      <c r="CN26" s="143">
        <f t="shared" si="30"/>
        <v>0</v>
      </c>
      <c r="CO26" s="143">
        <f t="shared" si="31"/>
        <v>0</v>
      </c>
    </row>
    <row r="27" spans="1:93" ht="18" customHeight="1">
      <c r="A27" s="143" t="str">
        <f t="shared" si="9"/>
        <v/>
      </c>
      <c r="B27" s="143" t="str">
        <f t="shared" si="32"/>
        <v/>
      </c>
      <c r="C27" s="248"/>
      <c r="D27" s="45"/>
      <c r="E27" s="25"/>
      <c r="F27" s="237" t="str">
        <f t="shared" si="10"/>
        <v/>
      </c>
      <c r="G27" s="45"/>
      <c r="H27" s="44"/>
      <c r="I27" s="217"/>
      <c r="J27" s="217" t="s">
        <v>106</v>
      </c>
      <c r="K27" s="238"/>
      <c r="L27" s="239" t="str">
        <f>IF(K27&gt;0,VLOOKUP(K27,整理番号表!D$12:E$15,2,FALSE),"")</f>
        <v/>
      </c>
      <c r="M27" s="239"/>
      <c r="N27" s="239"/>
      <c r="O27" s="25"/>
      <c r="P27" s="237" t="str">
        <f>IF(O27&gt;0,VLOOKUP(O27,整理番号表!H$5:I$38,2,FALSE),"")</f>
        <v/>
      </c>
      <c r="Q27" s="240"/>
      <c r="R27" s="241"/>
      <c r="S27" s="217"/>
      <c r="T27" s="221">
        <f t="shared" si="6"/>
        <v>0</v>
      </c>
      <c r="U27" s="253"/>
      <c r="V27" s="253"/>
      <c r="W27" s="253"/>
      <c r="X27" s="253"/>
      <c r="Y27" s="253"/>
      <c r="Z27" s="253"/>
      <c r="AA27" s="221" t="str">
        <f t="shared" si="37"/>
        <v/>
      </c>
      <c r="AB27" s="223">
        <f t="shared" si="11"/>
        <v>0</v>
      </c>
      <c r="AC27" s="253"/>
      <c r="AD27" s="224" t="str">
        <f t="shared" si="33"/>
        <v/>
      </c>
      <c r="AE27" s="45"/>
      <c r="AF27" s="242" t="str">
        <f>IF(AE27&gt;0,VLOOKUP(AE27,整理番号表!L$5:M$13,2,FALSE),"")</f>
        <v/>
      </c>
      <c r="AG27" s="45"/>
      <c r="AH27" s="242" t="str">
        <f>IF(AG27&gt;0,VLOOKUP(AG27,整理番号表!O$5:P$12,2,FALSE),"")</f>
        <v/>
      </c>
      <c r="AI27" s="45"/>
      <c r="AJ27" s="243">
        <f t="shared" si="34"/>
        <v>0</v>
      </c>
      <c r="AK27" s="244"/>
      <c r="AL27" s="245"/>
      <c r="AM27" s="246"/>
      <c r="AN27" s="246"/>
      <c r="AO27" s="246"/>
      <c r="AP27" s="246"/>
      <c r="AQ27" s="246"/>
      <c r="AR27" s="246"/>
      <c r="AS27" s="246"/>
      <c r="AT27" s="246"/>
      <c r="AU27" s="246"/>
      <c r="AV27" s="246"/>
      <c r="AW27" s="246"/>
      <c r="AX27" s="246"/>
      <c r="AY27" s="246"/>
      <c r="AZ27" s="246"/>
      <c r="BA27" s="246"/>
      <c r="BB27" s="246"/>
      <c r="BC27" s="246"/>
      <c r="BD27" s="247"/>
      <c r="BE27" s="248"/>
      <c r="BF27" s="249"/>
      <c r="BG27" s="249"/>
      <c r="BH27" s="45"/>
      <c r="BI27" s="250"/>
      <c r="BJ27" s="251"/>
      <c r="BK27" s="250"/>
      <c r="BL27" s="251"/>
      <c r="BM27" s="45"/>
      <c r="BN27" s="45"/>
      <c r="BO27" s="45"/>
      <c r="BP27" s="45"/>
      <c r="BQ27" s="45"/>
      <c r="BR27" s="45"/>
      <c r="BS27" s="45"/>
      <c r="BT27" s="252"/>
      <c r="BV27" s="143">
        <f t="shared" si="12"/>
        <v>0</v>
      </c>
      <c r="BW27" s="143">
        <f t="shared" si="13"/>
        <v>0</v>
      </c>
      <c r="BX27" s="143">
        <f t="shared" si="14"/>
        <v>0</v>
      </c>
      <c r="BY27" s="143">
        <f t="shared" si="15"/>
        <v>0</v>
      </c>
      <c r="BZ27" s="143">
        <f t="shared" si="16"/>
        <v>0</v>
      </c>
      <c r="CA27" s="143">
        <f t="shared" si="17"/>
        <v>0</v>
      </c>
      <c r="CB27" s="143">
        <f t="shared" si="18"/>
        <v>0</v>
      </c>
      <c r="CC27" s="143">
        <f t="shared" si="19"/>
        <v>0</v>
      </c>
      <c r="CD27" s="143">
        <f t="shared" si="20"/>
        <v>0</v>
      </c>
      <c r="CE27" s="143">
        <f t="shared" si="21"/>
        <v>0</v>
      </c>
      <c r="CF27" s="143">
        <f t="shared" si="22"/>
        <v>0</v>
      </c>
      <c r="CG27" s="143">
        <f t="shared" si="23"/>
        <v>0</v>
      </c>
      <c r="CH27" s="143">
        <f t="shared" si="24"/>
        <v>0</v>
      </c>
      <c r="CI27" s="143">
        <f t="shared" si="25"/>
        <v>0</v>
      </c>
      <c r="CJ27" s="143">
        <f t="shared" si="26"/>
        <v>0</v>
      </c>
      <c r="CK27" s="143">
        <f t="shared" si="27"/>
        <v>0</v>
      </c>
      <c r="CL27" s="143">
        <f t="shared" si="28"/>
        <v>0</v>
      </c>
      <c r="CM27" s="143">
        <f t="shared" si="29"/>
        <v>0</v>
      </c>
      <c r="CN27" s="143">
        <f t="shared" si="30"/>
        <v>0</v>
      </c>
      <c r="CO27" s="143">
        <f t="shared" si="31"/>
        <v>0</v>
      </c>
    </row>
    <row r="28" spans="1:93" ht="18" customHeight="1" thickBot="1">
      <c r="A28" s="143" t="str">
        <f t="shared" si="9"/>
        <v/>
      </c>
      <c r="B28" s="143" t="str">
        <f t="shared" si="32"/>
        <v/>
      </c>
      <c r="C28" s="272"/>
      <c r="D28" s="257"/>
      <c r="E28" s="255"/>
      <c r="F28" s="256" t="str">
        <f t="shared" si="10"/>
        <v/>
      </c>
      <c r="G28" s="257"/>
      <c r="H28" s="257"/>
      <c r="I28" s="258"/>
      <c r="J28" s="258" t="s">
        <v>106</v>
      </c>
      <c r="K28" s="259"/>
      <c r="L28" s="258" t="str">
        <f>IF(K28&gt;0,VLOOKUP(K28,整理番号表!D$12:E$15,2,FALSE),"")</f>
        <v/>
      </c>
      <c r="M28" s="258"/>
      <c r="N28" s="258"/>
      <c r="O28" s="255"/>
      <c r="P28" s="256" t="str">
        <f>IF(O28&gt;0,VLOOKUP(O28,整理番号表!H$5:I$38,2,FALSE),"")</f>
        <v/>
      </c>
      <c r="Q28" s="260"/>
      <c r="R28" s="261"/>
      <c r="S28" s="258"/>
      <c r="T28" s="262">
        <f t="shared" si="6"/>
        <v>0</v>
      </c>
      <c r="U28" s="263"/>
      <c r="V28" s="263"/>
      <c r="W28" s="263"/>
      <c r="X28" s="263"/>
      <c r="Y28" s="263"/>
      <c r="Z28" s="263"/>
      <c r="AA28" s="262" t="str">
        <f t="shared" si="37"/>
        <v/>
      </c>
      <c r="AB28" s="264">
        <f t="shared" si="11"/>
        <v>0</v>
      </c>
      <c r="AC28" s="263"/>
      <c r="AD28" s="265" t="str">
        <f t="shared" si="33"/>
        <v/>
      </c>
      <c r="AE28" s="257"/>
      <c r="AF28" s="266" t="str">
        <f>IF(AE28&gt;0,VLOOKUP(AE28,整理番号表!L$5:M$13,2,FALSE),"")</f>
        <v/>
      </c>
      <c r="AG28" s="257"/>
      <c r="AH28" s="266" t="str">
        <f>IF(AG28&gt;0,VLOOKUP(AG28,整理番号表!O$5:P$12,2,FALSE),"")</f>
        <v/>
      </c>
      <c r="AI28" s="257"/>
      <c r="AJ28" s="267">
        <f t="shared" si="34"/>
        <v>0</v>
      </c>
      <c r="AK28" s="268"/>
      <c r="AL28" s="269"/>
      <c r="AM28" s="270"/>
      <c r="AN28" s="270"/>
      <c r="AO28" s="270"/>
      <c r="AP28" s="270"/>
      <c r="AQ28" s="270"/>
      <c r="AR28" s="270"/>
      <c r="AS28" s="270"/>
      <c r="AT28" s="270"/>
      <c r="AU28" s="270"/>
      <c r="AV28" s="270"/>
      <c r="AW28" s="270"/>
      <c r="AX28" s="270"/>
      <c r="AY28" s="270"/>
      <c r="AZ28" s="270"/>
      <c r="BA28" s="270"/>
      <c r="BB28" s="270"/>
      <c r="BC28" s="270"/>
      <c r="BD28" s="271"/>
      <c r="BE28" s="272"/>
      <c r="BF28" s="273"/>
      <c r="BG28" s="273"/>
      <c r="BH28" s="257"/>
      <c r="BI28" s="274"/>
      <c r="BJ28" s="275"/>
      <c r="BK28" s="274"/>
      <c r="BL28" s="275"/>
      <c r="BM28" s="257"/>
      <c r="BN28" s="257"/>
      <c r="BO28" s="257"/>
      <c r="BP28" s="257"/>
      <c r="BQ28" s="257"/>
      <c r="BR28" s="257"/>
      <c r="BS28" s="257"/>
      <c r="BT28" s="276"/>
      <c r="BV28" s="143">
        <f t="shared" si="12"/>
        <v>0</v>
      </c>
      <c r="BW28" s="143">
        <f t="shared" si="13"/>
        <v>0</v>
      </c>
      <c r="BX28" s="143">
        <f t="shared" si="14"/>
        <v>0</v>
      </c>
      <c r="BY28" s="143">
        <f t="shared" si="15"/>
        <v>0</v>
      </c>
      <c r="BZ28" s="143">
        <f t="shared" si="16"/>
        <v>0</v>
      </c>
      <c r="CA28" s="143">
        <f t="shared" si="17"/>
        <v>0</v>
      </c>
      <c r="CB28" s="143">
        <f t="shared" si="18"/>
        <v>0</v>
      </c>
      <c r="CC28" s="143">
        <f t="shared" si="19"/>
        <v>0</v>
      </c>
      <c r="CD28" s="143">
        <f t="shared" si="20"/>
        <v>0</v>
      </c>
      <c r="CE28" s="143">
        <f t="shared" si="21"/>
        <v>0</v>
      </c>
      <c r="CF28" s="143">
        <f t="shared" si="22"/>
        <v>0</v>
      </c>
      <c r="CG28" s="143">
        <f t="shared" si="23"/>
        <v>0</v>
      </c>
      <c r="CH28" s="143">
        <f t="shared" si="24"/>
        <v>0</v>
      </c>
      <c r="CI28" s="143">
        <f t="shared" si="25"/>
        <v>0</v>
      </c>
      <c r="CJ28" s="143">
        <f t="shared" si="26"/>
        <v>0</v>
      </c>
      <c r="CK28" s="143">
        <f t="shared" si="27"/>
        <v>0</v>
      </c>
      <c r="CL28" s="143">
        <f t="shared" si="28"/>
        <v>0</v>
      </c>
      <c r="CM28" s="143">
        <f t="shared" si="29"/>
        <v>0</v>
      </c>
      <c r="CN28" s="143">
        <f t="shared" si="30"/>
        <v>0</v>
      </c>
      <c r="CO28" s="143">
        <f t="shared" si="31"/>
        <v>0</v>
      </c>
    </row>
    <row r="29" spans="1:93" s="211" customFormat="1" ht="7.5" customHeight="1">
      <c r="C29" s="23"/>
      <c r="D29" s="23"/>
      <c r="E29" s="22"/>
      <c r="F29" s="41"/>
      <c r="G29" s="41"/>
      <c r="H29" s="41"/>
      <c r="I29" s="277"/>
      <c r="J29" s="277"/>
      <c r="K29" s="277"/>
      <c r="L29" s="277"/>
      <c r="M29" s="277"/>
      <c r="N29" s="277"/>
      <c r="O29" s="22"/>
      <c r="P29" s="41"/>
      <c r="Q29" s="41"/>
      <c r="R29" s="22"/>
      <c r="S29" s="22"/>
      <c r="T29" s="278"/>
      <c r="U29" s="278"/>
      <c r="V29" s="278"/>
      <c r="W29" s="278"/>
      <c r="X29" s="278"/>
      <c r="Y29" s="278"/>
      <c r="Z29" s="278"/>
      <c r="AA29" s="278"/>
      <c r="AB29" s="278"/>
      <c r="AC29" s="278"/>
      <c r="AD29" s="279"/>
      <c r="AE29" s="41"/>
      <c r="AF29" s="41"/>
      <c r="AG29" s="41"/>
      <c r="AH29" s="277"/>
      <c r="AI29" s="41"/>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41"/>
      <c r="BF29" s="41"/>
      <c r="BG29" s="41"/>
      <c r="BH29" s="41"/>
      <c r="BI29" s="41"/>
      <c r="BJ29" s="41"/>
      <c r="BK29" s="41"/>
      <c r="BL29" s="41"/>
      <c r="BM29" s="41"/>
      <c r="BN29" s="41"/>
      <c r="BO29" s="41"/>
      <c r="BP29" s="41"/>
      <c r="BQ29" s="41"/>
      <c r="BR29" s="41"/>
      <c r="BS29" s="41"/>
      <c r="BT29" s="41"/>
    </row>
    <row r="30" spans="1:93" ht="21" customHeight="1">
      <c r="I30" s="18" t="s">
        <v>148</v>
      </c>
      <c r="J30" s="18"/>
      <c r="K30" s="148"/>
      <c r="L30" s="148"/>
      <c r="M30" s="148"/>
      <c r="N30" s="148"/>
      <c r="O30" s="147"/>
      <c r="P30" s="147"/>
      <c r="Q30" s="147"/>
      <c r="R30" s="147"/>
      <c r="S30" s="147"/>
      <c r="T30" s="147"/>
      <c r="U30" s="147"/>
      <c r="V30" s="147"/>
      <c r="W30" s="147"/>
      <c r="X30" s="147"/>
      <c r="Y30" s="147"/>
      <c r="Z30" s="147"/>
      <c r="AA30" s="147"/>
      <c r="AB30" s="147"/>
      <c r="AC30" s="147"/>
      <c r="AD30" s="149"/>
      <c r="AE30" s="149"/>
      <c r="AF30" s="147"/>
      <c r="AG30" s="149"/>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24"/>
      <c r="BF30" s="24"/>
      <c r="BG30" s="24"/>
      <c r="BH30" s="24"/>
      <c r="BI30" s="24"/>
      <c r="BJ30" s="24"/>
      <c r="BK30" s="24"/>
      <c r="BL30" s="24"/>
      <c r="BM30" s="24"/>
      <c r="BN30" s="24"/>
      <c r="BO30" s="277"/>
      <c r="BP30" s="24"/>
      <c r="BQ30" s="24"/>
      <c r="BR30" s="24"/>
      <c r="BS30" s="277"/>
      <c r="BT30" s="277"/>
    </row>
    <row r="31" spans="1:93" s="20" customFormat="1" ht="21" customHeight="1">
      <c r="C31" s="346"/>
      <c r="D31" s="346"/>
      <c r="I31" s="18" t="s">
        <v>22</v>
      </c>
      <c r="J31" s="18"/>
      <c r="K31" s="148"/>
      <c r="L31" s="148"/>
      <c r="M31" s="148"/>
      <c r="N31" s="148"/>
      <c r="O31" s="147"/>
      <c r="P31" s="147"/>
      <c r="Q31" s="147"/>
      <c r="R31" s="147"/>
      <c r="S31" s="147"/>
      <c r="T31" s="147"/>
      <c r="U31" s="147"/>
      <c r="V31" s="147"/>
      <c r="W31" s="147"/>
      <c r="X31" s="147"/>
      <c r="Y31" s="147"/>
      <c r="Z31" s="147"/>
      <c r="AA31" s="147"/>
      <c r="AB31" s="147"/>
      <c r="AC31" s="147"/>
      <c r="AD31" s="149"/>
      <c r="AE31" s="149"/>
      <c r="AF31" s="147"/>
      <c r="AG31" s="149"/>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24"/>
      <c r="BF31" s="24"/>
      <c r="BG31" s="24"/>
      <c r="BH31" s="24"/>
      <c r="BI31" s="24"/>
      <c r="BJ31" s="24"/>
      <c r="BK31" s="24"/>
      <c r="BL31" s="24"/>
      <c r="BM31" s="24"/>
      <c r="BN31" s="24"/>
      <c r="BO31" s="277"/>
      <c r="BP31" s="24"/>
      <c r="BQ31" s="24"/>
      <c r="BR31" s="24"/>
      <c r="BS31" s="277"/>
      <c r="BT31" s="277"/>
      <c r="BU31" s="143"/>
    </row>
    <row r="32" spans="1:93" s="20" customFormat="1" ht="24.75" customHeight="1">
      <c r="C32" s="346"/>
      <c r="D32" s="346"/>
      <c r="I32" s="19" t="s">
        <v>149</v>
      </c>
      <c r="J32" s="19"/>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143"/>
    </row>
    <row r="33" spans="6:72">
      <c r="BE33" s="22"/>
      <c r="BF33" s="22"/>
      <c r="BG33" s="22"/>
      <c r="BH33" s="22"/>
      <c r="BI33" s="22"/>
      <c r="BJ33" s="22"/>
      <c r="BK33" s="22"/>
      <c r="BL33" s="22"/>
      <c r="BM33" s="22"/>
      <c r="BN33" s="22"/>
      <c r="BO33" s="277"/>
      <c r="BP33" s="22"/>
      <c r="BQ33" s="22"/>
      <c r="BR33" s="22"/>
      <c r="BS33" s="277"/>
      <c r="BT33" s="277"/>
    </row>
    <row r="34" spans="6:72">
      <c r="BE34" s="22"/>
      <c r="BF34" s="22"/>
      <c r="BG34" s="22"/>
      <c r="BH34" s="22"/>
      <c r="BI34" s="22"/>
      <c r="BJ34" s="22"/>
      <c r="BK34" s="22"/>
      <c r="BL34" s="22"/>
      <c r="BM34" s="22"/>
      <c r="BN34" s="22"/>
      <c r="BO34" s="277"/>
      <c r="BP34" s="22"/>
      <c r="BQ34" s="22"/>
      <c r="BR34" s="22"/>
      <c r="BS34" s="277"/>
      <c r="BT34" s="277"/>
    </row>
    <row r="35" spans="6:72">
      <c r="BE35" s="22"/>
      <c r="BF35" s="22"/>
      <c r="BG35" s="22"/>
      <c r="BH35" s="22"/>
      <c r="BI35" s="22"/>
      <c r="BJ35" s="22"/>
      <c r="BK35" s="22"/>
      <c r="BL35" s="22"/>
      <c r="BM35" s="22"/>
      <c r="BN35" s="22"/>
      <c r="BO35" s="277"/>
      <c r="BP35" s="22"/>
      <c r="BQ35" s="22"/>
      <c r="BR35" s="22"/>
      <c r="BS35" s="277"/>
      <c r="BT35" s="277"/>
    </row>
    <row r="36" spans="6:72">
      <c r="BE36" s="22"/>
      <c r="BF36" s="22"/>
      <c r="BG36" s="22"/>
      <c r="BH36" s="22"/>
      <c r="BI36" s="22"/>
      <c r="BJ36" s="22"/>
      <c r="BK36" s="22"/>
      <c r="BL36" s="22"/>
      <c r="BM36" s="22"/>
      <c r="BN36" s="22"/>
      <c r="BO36" s="277"/>
      <c r="BP36" s="22"/>
      <c r="BQ36" s="22"/>
      <c r="BR36" s="22"/>
      <c r="BS36" s="277"/>
      <c r="BT36" s="277"/>
    </row>
    <row r="37" spans="6:72">
      <c r="BE37" s="22"/>
      <c r="BF37" s="22"/>
      <c r="BG37" s="22"/>
      <c r="BH37" s="22"/>
      <c r="BI37" s="22"/>
      <c r="BJ37" s="22"/>
      <c r="BK37" s="22"/>
      <c r="BL37" s="22"/>
      <c r="BM37" s="22"/>
      <c r="BN37" s="22"/>
      <c r="BO37" s="277"/>
      <c r="BP37" s="22"/>
      <c r="BQ37" s="22"/>
      <c r="BR37" s="22"/>
      <c r="BS37" s="277"/>
      <c r="BT37" s="277"/>
    </row>
    <row r="38" spans="6:72">
      <c r="BE38" s="22"/>
      <c r="BF38" s="22"/>
      <c r="BG38" s="22"/>
      <c r="BH38" s="22"/>
      <c r="BI38" s="22"/>
      <c r="BJ38" s="22"/>
      <c r="BK38" s="22"/>
      <c r="BL38" s="22"/>
      <c r="BM38" s="22"/>
      <c r="BN38" s="22"/>
      <c r="BO38" s="277"/>
      <c r="BP38" s="22"/>
      <c r="BQ38" s="22"/>
      <c r="BR38" s="22"/>
      <c r="BS38" s="277"/>
      <c r="BT38" s="277"/>
    </row>
    <row r="39" spans="6:72">
      <c r="BE39" s="22"/>
      <c r="BF39" s="22"/>
      <c r="BG39" s="22"/>
      <c r="BH39" s="22"/>
      <c r="BI39" s="22"/>
      <c r="BJ39" s="22"/>
      <c r="BK39" s="22"/>
      <c r="BL39" s="22"/>
      <c r="BM39" s="22"/>
      <c r="BN39" s="22"/>
      <c r="BO39" s="277"/>
      <c r="BP39" s="22"/>
      <c r="BQ39" s="22"/>
      <c r="BR39" s="22"/>
      <c r="BS39" s="277"/>
      <c r="BT39" s="277"/>
    </row>
    <row r="40" spans="6:72">
      <c r="BE40" s="22"/>
      <c r="BF40" s="22"/>
      <c r="BG40" s="22"/>
      <c r="BH40" s="22"/>
      <c r="BI40" s="22"/>
      <c r="BJ40" s="22"/>
      <c r="BK40" s="22"/>
      <c r="BL40" s="22"/>
      <c r="BM40" s="22"/>
      <c r="BN40" s="22"/>
      <c r="BO40" s="277"/>
      <c r="BP40" s="22"/>
      <c r="BQ40" s="22"/>
      <c r="BR40" s="22"/>
      <c r="BS40" s="277"/>
      <c r="BT40" s="277"/>
    </row>
    <row r="41" spans="6:72">
      <c r="BE41" s="22"/>
      <c r="BF41" s="22"/>
      <c r="BG41" s="22"/>
      <c r="BH41" s="22"/>
      <c r="BI41" s="22"/>
      <c r="BJ41" s="22"/>
      <c r="BK41" s="22"/>
      <c r="BL41" s="22"/>
      <c r="BM41" s="22"/>
      <c r="BN41" s="22"/>
      <c r="BO41" s="277"/>
      <c r="BP41" s="22"/>
      <c r="BQ41" s="22"/>
      <c r="BR41" s="22"/>
      <c r="BS41" s="277"/>
      <c r="BT41" s="277"/>
    </row>
    <row r="42" spans="6:72">
      <c r="BE42" s="22"/>
      <c r="BF42" s="22"/>
      <c r="BG42" s="22"/>
      <c r="BH42" s="22"/>
      <c r="BI42" s="22"/>
      <c r="BJ42" s="22"/>
      <c r="BK42" s="22"/>
      <c r="BL42" s="22"/>
      <c r="BM42" s="22"/>
      <c r="BN42" s="22"/>
      <c r="BO42" s="277"/>
      <c r="BP42" s="22"/>
      <c r="BQ42" s="22"/>
      <c r="BR42" s="22"/>
      <c r="BS42" s="277"/>
      <c r="BT42" s="277"/>
    </row>
    <row r="43" spans="6:72">
      <c r="BE43" s="22"/>
      <c r="BF43" s="22"/>
      <c r="BG43" s="22"/>
      <c r="BH43" s="22"/>
      <c r="BI43" s="22"/>
      <c r="BJ43" s="22"/>
      <c r="BK43" s="22"/>
      <c r="BL43" s="22"/>
      <c r="BM43" s="22"/>
      <c r="BN43" s="22"/>
      <c r="BO43" s="277"/>
      <c r="BP43" s="22"/>
      <c r="BQ43" s="22"/>
      <c r="BR43" s="22"/>
      <c r="BS43" s="277"/>
      <c r="BT43" s="277"/>
    </row>
    <row r="44" spans="6:72">
      <c r="BE44" s="22"/>
      <c r="BF44" s="22"/>
      <c r="BG44" s="22"/>
      <c r="BH44" s="22"/>
      <c r="BI44" s="22"/>
      <c r="BJ44" s="22"/>
      <c r="BK44" s="22"/>
      <c r="BL44" s="22"/>
      <c r="BM44" s="22"/>
      <c r="BN44" s="22"/>
      <c r="BO44" s="277"/>
      <c r="BP44" s="22"/>
      <c r="BQ44" s="22"/>
      <c r="BR44" s="22"/>
      <c r="BS44" s="277"/>
      <c r="BT44" s="277"/>
    </row>
    <row r="45" spans="6:72">
      <c r="BE45" s="22"/>
      <c r="BF45" s="22"/>
      <c r="BG45" s="22"/>
      <c r="BH45" s="22"/>
      <c r="BI45" s="22"/>
      <c r="BJ45" s="22"/>
      <c r="BK45" s="22"/>
      <c r="BL45" s="22"/>
      <c r="BM45" s="22"/>
      <c r="BN45" s="22"/>
      <c r="BO45" s="277"/>
      <c r="BP45" s="22"/>
      <c r="BQ45" s="22"/>
      <c r="BR45" s="22"/>
      <c r="BS45" s="277"/>
      <c r="BT45" s="277"/>
    </row>
    <row r="46" spans="6:72">
      <c r="BE46" s="22"/>
      <c r="BF46" s="22"/>
      <c r="BG46" s="22"/>
      <c r="BH46" s="22"/>
      <c r="BI46" s="22"/>
      <c r="BJ46" s="22"/>
      <c r="BK46" s="22"/>
      <c r="BL46" s="22"/>
      <c r="BM46" s="22"/>
      <c r="BN46" s="22"/>
      <c r="BO46" s="277"/>
      <c r="BP46" s="22"/>
      <c r="BQ46" s="22"/>
      <c r="BR46" s="22"/>
      <c r="BS46" s="277"/>
      <c r="BT46" s="277"/>
    </row>
    <row r="47" spans="6:72">
      <c r="BE47" s="22"/>
      <c r="BF47" s="22"/>
      <c r="BG47" s="22"/>
      <c r="BH47" s="22"/>
      <c r="BI47" s="22"/>
      <c r="BJ47" s="22"/>
      <c r="BK47" s="22"/>
      <c r="BL47" s="22"/>
      <c r="BM47" s="22"/>
      <c r="BN47" s="22"/>
      <c r="BO47" s="277"/>
      <c r="BP47" s="22"/>
      <c r="BQ47" s="22"/>
      <c r="BR47" s="22"/>
      <c r="BS47" s="277"/>
      <c r="BT47" s="277"/>
    </row>
    <row r="48" spans="6:72">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22"/>
      <c r="BF48" s="22"/>
      <c r="BG48" s="22"/>
      <c r="BH48" s="22"/>
      <c r="BI48" s="22"/>
      <c r="BJ48" s="22"/>
      <c r="BK48" s="22"/>
      <c r="BL48" s="22"/>
      <c r="BM48" s="22"/>
      <c r="BN48" s="22"/>
      <c r="BO48" s="277"/>
      <c r="BP48" s="22"/>
      <c r="BQ48" s="22"/>
      <c r="BR48" s="22"/>
      <c r="BS48" s="277"/>
      <c r="BT48" s="277"/>
    </row>
    <row r="49" spans="6:72">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41"/>
      <c r="BF49" s="41"/>
      <c r="BG49" s="41"/>
      <c r="BH49" s="41"/>
      <c r="BI49" s="41"/>
      <c r="BJ49" s="41"/>
      <c r="BK49" s="41"/>
      <c r="BL49" s="41"/>
      <c r="BM49" s="41"/>
      <c r="BN49" s="41"/>
      <c r="BO49" s="41"/>
      <c r="BP49" s="41"/>
      <c r="BQ49" s="41"/>
      <c r="BR49" s="41"/>
      <c r="BS49" s="41"/>
      <c r="BT49" s="41"/>
    </row>
    <row r="51" spans="6:72">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280"/>
      <c r="BF51" s="280"/>
      <c r="BG51" s="280"/>
      <c r="BH51" s="280"/>
      <c r="BI51" s="280"/>
      <c r="BJ51" s="280"/>
      <c r="BK51" s="280"/>
      <c r="BL51" s="280"/>
      <c r="BM51" s="280"/>
      <c r="BN51" s="280"/>
      <c r="BO51" s="280"/>
      <c r="BP51" s="280"/>
      <c r="BQ51" s="280"/>
      <c r="BR51" s="280"/>
      <c r="BS51" s="280"/>
      <c r="BT51" s="280"/>
    </row>
  </sheetData>
  <mergeCells count="79">
    <mergeCell ref="C2:F2"/>
    <mergeCell ref="BI10:BJ10"/>
    <mergeCell ref="BK10:BL10"/>
    <mergeCell ref="BI11:BJ11"/>
    <mergeCell ref="BK11:BL11"/>
    <mergeCell ref="R9:R10"/>
    <mergeCell ref="AF9:AF10"/>
    <mergeCell ref="AV9:AV10"/>
    <mergeCell ref="BC9:BC10"/>
    <mergeCell ref="AZ9:AZ10"/>
    <mergeCell ref="BD7:BD10"/>
    <mergeCell ref="BE7:BL7"/>
    <mergeCell ref="AL9:AL10"/>
    <mergeCell ref="AM9:AM10"/>
    <mergeCell ref="AN9:AN10"/>
    <mergeCell ref="AX7:AX10"/>
    <mergeCell ref="BA7:BA10"/>
    <mergeCell ref="AW9:AW10"/>
    <mergeCell ref="AY9:AY10"/>
    <mergeCell ref="BB9:BB10"/>
    <mergeCell ref="AQ7:AQ10"/>
    <mergeCell ref="AR7:AR10"/>
    <mergeCell ref="AS7:AS10"/>
    <mergeCell ref="AT7:AT10"/>
    <mergeCell ref="AU7:AU10"/>
    <mergeCell ref="C5:C10"/>
    <mergeCell ref="D5:D10"/>
    <mergeCell ref="E5:E10"/>
    <mergeCell ref="F5:AK5"/>
    <mergeCell ref="AP7:AP10"/>
    <mergeCell ref="AL5:BD6"/>
    <mergeCell ref="I9:I10"/>
    <mergeCell ref="J9:J10"/>
    <mergeCell ref="K9:K10"/>
    <mergeCell ref="L9:L10"/>
    <mergeCell ref="M9:N9"/>
    <mergeCell ref="O9:O10"/>
    <mergeCell ref="AE9:AE10"/>
    <mergeCell ref="AG9:AG10"/>
    <mergeCell ref="AH9:AH10"/>
    <mergeCell ref="AI9:AI10"/>
    <mergeCell ref="BE5:BT6"/>
    <mergeCell ref="F6:F10"/>
    <mergeCell ref="G6:G10"/>
    <mergeCell ref="I6:J8"/>
    <mergeCell ref="K6:N8"/>
    <mergeCell ref="O6:P8"/>
    <mergeCell ref="U6:Z6"/>
    <mergeCell ref="AA6:AB9"/>
    <mergeCell ref="AC6:AC9"/>
    <mergeCell ref="Q7:Q10"/>
    <mergeCell ref="Y7:Z7"/>
    <mergeCell ref="AE7:AF8"/>
    <mergeCell ref="AG7:AH8"/>
    <mergeCell ref="AI7:AJ7"/>
    <mergeCell ref="AL7:AN8"/>
    <mergeCell ref="AO7:AO10"/>
    <mergeCell ref="BM7:BT7"/>
    <mergeCell ref="H8:H10"/>
    <mergeCell ref="T8:T9"/>
    <mergeCell ref="U8:U9"/>
    <mergeCell ref="V8:V9"/>
    <mergeCell ref="W8:W9"/>
    <mergeCell ref="X8:X9"/>
    <mergeCell ref="Y8:Y9"/>
    <mergeCell ref="Z8:Z9"/>
    <mergeCell ref="AI8:AJ8"/>
    <mergeCell ref="AK8:AK9"/>
    <mergeCell ref="BE8:BE10"/>
    <mergeCell ref="BH8:BH10"/>
    <mergeCell ref="P9:P10"/>
    <mergeCell ref="BO8:BO10"/>
    <mergeCell ref="BP8:BP10"/>
    <mergeCell ref="BQ8:BQ10"/>
    <mergeCell ref="BM8:BM10"/>
    <mergeCell ref="BR8:BR10"/>
    <mergeCell ref="BS8:BS10"/>
    <mergeCell ref="BT8:BT10"/>
    <mergeCell ref="BN8:BN10"/>
  </mergeCells>
  <phoneticPr fontId="3"/>
  <dataValidations count="5">
    <dataValidation type="list" allowBlank="1" showInputMessage="1" showErrorMessage="1" sqref="H12:H28">
      <formula1>"10代,20代,30代,40代,50代,60代,70代,80代,90代"</formula1>
    </dataValidation>
    <dataValidation type="list" allowBlank="1" showInputMessage="1" showErrorMessage="1" sqref="S12:S28">
      <formula1>"　,主,従,両方"</formula1>
    </dataValidation>
    <dataValidation type="list" allowBlank="1" showInputMessage="1" showErrorMessage="1" sqref="J12:J28">
      <formula1>"　,法人,法人以外"</formula1>
    </dataValidation>
    <dataValidation type="list" allowBlank="1" showInputMessage="1" showErrorMessage="1" sqref="I12:I28">
      <formula1>"　,中心経営体,賃借権の設定等を受けた者,中心経営体であり、農地中間管理機構から賃借権等の設定を受けた者"</formula1>
    </dataValidation>
    <dataValidation type="list" allowBlank="1" showInputMessage="1" showErrorMessage="1" sqref="M12:N28">
      <formula1>"　,水田作,畑作,露地野菜作,施設野菜作,果樹作,露地花き,施設花き,酪農,繁殖牛,肥育牛,養豚,採卵養鶏,ブロイラー養鶏,その他"</formula1>
    </dataValidation>
  </dataValidations>
  <pageMargins left="0.19685039370078741" right="0.19685039370078741" top="0.59055118110236227" bottom="0.19685039370078741" header="0.19685039370078741" footer="0.31496062992125984"/>
  <pageSetup paperSize="9" scale="46" fitToWidth="2" fitToHeight="0" orientation="landscape" r:id="rId1"/>
  <headerFooter alignWithMargins="0"/>
  <colBreaks count="1" manualBreakCount="1">
    <brk id="37"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T53"/>
  <sheetViews>
    <sheetView zoomScaleNormal="100" zoomScaleSheetLayoutView="80" workbookViewId="0">
      <selection activeCell="H3" sqref="H3"/>
    </sheetView>
  </sheetViews>
  <sheetFormatPr defaultRowHeight="11.25"/>
  <cols>
    <col min="1" max="3" width="0.75" style="286" customWidth="1"/>
    <col min="4" max="4" width="5.625" style="286" customWidth="1"/>
    <col min="5" max="6" width="15.625" style="286" customWidth="1"/>
    <col min="7" max="7" width="4.625" style="286" customWidth="1"/>
    <col min="8" max="8" width="4.625" style="333" customWidth="1"/>
    <col min="9" max="9" width="15.625" style="286" customWidth="1"/>
    <col min="10" max="10" width="18" style="286" customWidth="1"/>
    <col min="11" max="11" width="4.625" style="286" customWidth="1"/>
    <col min="12" max="12" width="4.625" style="333" customWidth="1"/>
    <col min="13" max="13" width="9" style="286"/>
    <col min="14" max="15" width="4.625" style="286" customWidth="1"/>
    <col min="16" max="16" width="20.625" style="286" customWidth="1"/>
    <col min="17" max="17" width="4.625" style="286" customWidth="1"/>
    <col min="18" max="19" width="5.625" style="286" customWidth="1"/>
    <col min="20" max="257" width="9" style="286"/>
    <col min="258" max="258" width="5.625" style="286" customWidth="1"/>
    <col min="259" max="259" width="15.625" style="286" customWidth="1"/>
    <col min="260" max="260" width="4.625" style="286" customWidth="1"/>
    <col min="261" max="261" width="5.625" style="286" customWidth="1"/>
    <col min="262" max="262" width="15.625" style="286" customWidth="1"/>
    <col min="263" max="264" width="4.625" style="286" customWidth="1"/>
    <col min="265" max="265" width="15.625" style="286" customWidth="1"/>
    <col min="266" max="266" width="9.875" style="286" customWidth="1"/>
    <col min="267" max="268" width="4.625" style="286" customWidth="1"/>
    <col min="269" max="269" width="9" style="286"/>
    <col min="270" max="271" width="4.625" style="286" customWidth="1"/>
    <col min="272" max="272" width="20.625" style="286" customWidth="1"/>
    <col min="273" max="273" width="4.625" style="286" customWidth="1"/>
    <col min="274" max="275" width="5.625" style="286" customWidth="1"/>
    <col min="276" max="513" width="9" style="286"/>
    <col min="514" max="514" width="5.625" style="286" customWidth="1"/>
    <col min="515" max="515" width="15.625" style="286" customWidth="1"/>
    <col min="516" max="516" width="4.625" style="286" customWidth="1"/>
    <col min="517" max="517" width="5.625" style="286" customWidth="1"/>
    <col min="518" max="518" width="15.625" style="286" customWidth="1"/>
    <col min="519" max="520" width="4.625" style="286" customWidth="1"/>
    <col min="521" max="521" width="15.625" style="286" customWidth="1"/>
    <col min="522" max="522" width="9.875" style="286" customWidth="1"/>
    <col min="523" max="524" width="4.625" style="286" customWidth="1"/>
    <col min="525" max="525" width="9" style="286"/>
    <col min="526" max="527" width="4.625" style="286" customWidth="1"/>
    <col min="528" max="528" width="20.625" style="286" customWidth="1"/>
    <col min="529" max="529" width="4.625" style="286" customWidth="1"/>
    <col min="530" max="531" width="5.625" style="286" customWidth="1"/>
    <col min="532" max="769" width="9" style="286"/>
    <col min="770" max="770" width="5.625" style="286" customWidth="1"/>
    <col min="771" max="771" width="15.625" style="286" customWidth="1"/>
    <col min="772" max="772" width="4.625" style="286" customWidth="1"/>
    <col min="773" max="773" width="5.625" style="286" customWidth="1"/>
    <col min="774" max="774" width="15.625" style="286" customWidth="1"/>
    <col min="775" max="776" width="4.625" style="286" customWidth="1"/>
    <col min="777" max="777" width="15.625" style="286" customWidth="1"/>
    <col min="778" max="778" width="9.875" style="286" customWidth="1"/>
    <col min="779" max="780" width="4.625" style="286" customWidth="1"/>
    <col min="781" max="781" width="9" style="286"/>
    <col min="782" max="783" width="4.625" style="286" customWidth="1"/>
    <col min="784" max="784" width="20.625" style="286" customWidth="1"/>
    <col min="785" max="785" width="4.625" style="286" customWidth="1"/>
    <col min="786" max="787" width="5.625" style="286" customWidth="1"/>
    <col min="788" max="1025" width="9" style="286"/>
    <col min="1026" max="1026" width="5.625" style="286" customWidth="1"/>
    <col min="1027" max="1027" width="15.625" style="286" customWidth="1"/>
    <col min="1028" max="1028" width="4.625" style="286" customWidth="1"/>
    <col min="1029" max="1029" width="5.625" style="286" customWidth="1"/>
    <col min="1030" max="1030" width="15.625" style="286" customWidth="1"/>
    <col min="1031" max="1032" width="4.625" style="286" customWidth="1"/>
    <col min="1033" max="1033" width="15.625" style="286" customWidth="1"/>
    <col min="1034" max="1034" width="9.875" style="286" customWidth="1"/>
    <col min="1035" max="1036" width="4.625" style="286" customWidth="1"/>
    <col min="1037" max="1037" width="9" style="286"/>
    <col min="1038" max="1039" width="4.625" style="286" customWidth="1"/>
    <col min="1040" max="1040" width="20.625" style="286" customWidth="1"/>
    <col min="1041" max="1041" width="4.625" style="286" customWidth="1"/>
    <col min="1042" max="1043" width="5.625" style="286" customWidth="1"/>
    <col min="1044" max="1281" width="9" style="286"/>
    <col min="1282" max="1282" width="5.625" style="286" customWidth="1"/>
    <col min="1283" max="1283" width="15.625" style="286" customWidth="1"/>
    <col min="1284" max="1284" width="4.625" style="286" customWidth="1"/>
    <col min="1285" max="1285" width="5.625" style="286" customWidth="1"/>
    <col min="1286" max="1286" width="15.625" style="286" customWidth="1"/>
    <col min="1287" max="1288" width="4.625" style="286" customWidth="1"/>
    <col min="1289" max="1289" width="15.625" style="286" customWidth="1"/>
    <col min="1290" max="1290" width="9.875" style="286" customWidth="1"/>
    <col min="1291" max="1292" width="4.625" style="286" customWidth="1"/>
    <col min="1293" max="1293" width="9" style="286"/>
    <col min="1294" max="1295" width="4.625" style="286" customWidth="1"/>
    <col min="1296" max="1296" width="20.625" style="286" customWidth="1"/>
    <col min="1297" max="1297" width="4.625" style="286" customWidth="1"/>
    <col min="1298" max="1299" width="5.625" style="286" customWidth="1"/>
    <col min="1300" max="1537" width="9" style="286"/>
    <col min="1538" max="1538" width="5.625" style="286" customWidth="1"/>
    <col min="1539" max="1539" width="15.625" style="286" customWidth="1"/>
    <col min="1540" max="1540" width="4.625" style="286" customWidth="1"/>
    <col min="1541" max="1541" width="5.625" style="286" customWidth="1"/>
    <col min="1542" max="1542" width="15.625" style="286" customWidth="1"/>
    <col min="1543" max="1544" width="4.625" style="286" customWidth="1"/>
    <col min="1545" max="1545" width="15.625" style="286" customWidth="1"/>
    <col min="1546" max="1546" width="9.875" style="286" customWidth="1"/>
    <col min="1547" max="1548" width="4.625" style="286" customWidth="1"/>
    <col min="1549" max="1549" width="9" style="286"/>
    <col min="1550" max="1551" width="4.625" style="286" customWidth="1"/>
    <col min="1552" max="1552" width="20.625" style="286" customWidth="1"/>
    <col min="1553" max="1553" width="4.625" style="286" customWidth="1"/>
    <col min="1554" max="1555" width="5.625" style="286" customWidth="1"/>
    <col min="1556" max="1793" width="9" style="286"/>
    <col min="1794" max="1794" width="5.625" style="286" customWidth="1"/>
    <col min="1795" max="1795" width="15.625" style="286" customWidth="1"/>
    <col min="1796" max="1796" width="4.625" style="286" customWidth="1"/>
    <col min="1797" max="1797" width="5.625" style="286" customWidth="1"/>
    <col min="1798" max="1798" width="15.625" style="286" customWidth="1"/>
    <col min="1799" max="1800" width="4.625" style="286" customWidth="1"/>
    <col min="1801" max="1801" width="15.625" style="286" customWidth="1"/>
    <col min="1802" max="1802" width="9.875" style="286" customWidth="1"/>
    <col min="1803" max="1804" width="4.625" style="286" customWidth="1"/>
    <col min="1805" max="1805" width="9" style="286"/>
    <col min="1806" max="1807" width="4.625" style="286" customWidth="1"/>
    <col min="1808" max="1808" width="20.625" style="286" customWidth="1"/>
    <col min="1809" max="1809" width="4.625" style="286" customWidth="1"/>
    <col min="1810" max="1811" width="5.625" style="286" customWidth="1"/>
    <col min="1812" max="2049" width="9" style="286"/>
    <col min="2050" max="2050" width="5.625" style="286" customWidth="1"/>
    <col min="2051" max="2051" width="15.625" style="286" customWidth="1"/>
    <col min="2052" max="2052" width="4.625" style="286" customWidth="1"/>
    <col min="2053" max="2053" width="5.625" style="286" customWidth="1"/>
    <col min="2054" max="2054" width="15.625" style="286" customWidth="1"/>
    <col min="2055" max="2056" width="4.625" style="286" customWidth="1"/>
    <col min="2057" max="2057" width="15.625" style="286" customWidth="1"/>
    <col min="2058" max="2058" width="9.875" style="286" customWidth="1"/>
    <col min="2059" max="2060" width="4.625" style="286" customWidth="1"/>
    <col min="2061" max="2061" width="9" style="286"/>
    <col min="2062" max="2063" width="4.625" style="286" customWidth="1"/>
    <col min="2064" max="2064" width="20.625" style="286" customWidth="1"/>
    <col min="2065" max="2065" width="4.625" style="286" customWidth="1"/>
    <col min="2066" max="2067" width="5.625" style="286" customWidth="1"/>
    <col min="2068" max="2305" width="9" style="286"/>
    <col min="2306" max="2306" width="5.625" style="286" customWidth="1"/>
    <col min="2307" max="2307" width="15.625" style="286" customWidth="1"/>
    <col min="2308" max="2308" width="4.625" style="286" customWidth="1"/>
    <col min="2309" max="2309" width="5.625" style="286" customWidth="1"/>
    <col min="2310" max="2310" width="15.625" style="286" customWidth="1"/>
    <col min="2311" max="2312" width="4.625" style="286" customWidth="1"/>
    <col min="2313" max="2313" width="15.625" style="286" customWidth="1"/>
    <col min="2314" max="2314" width="9.875" style="286" customWidth="1"/>
    <col min="2315" max="2316" width="4.625" style="286" customWidth="1"/>
    <col min="2317" max="2317" width="9" style="286"/>
    <col min="2318" max="2319" width="4.625" style="286" customWidth="1"/>
    <col min="2320" max="2320" width="20.625" style="286" customWidth="1"/>
    <col min="2321" max="2321" width="4.625" style="286" customWidth="1"/>
    <col min="2322" max="2323" width="5.625" style="286" customWidth="1"/>
    <col min="2324" max="2561" width="9" style="286"/>
    <col min="2562" max="2562" width="5.625" style="286" customWidth="1"/>
    <col min="2563" max="2563" width="15.625" style="286" customWidth="1"/>
    <col min="2564" max="2564" width="4.625" style="286" customWidth="1"/>
    <col min="2565" max="2565" width="5.625" style="286" customWidth="1"/>
    <col min="2566" max="2566" width="15.625" style="286" customWidth="1"/>
    <col min="2567" max="2568" width="4.625" style="286" customWidth="1"/>
    <col min="2569" max="2569" width="15.625" style="286" customWidth="1"/>
    <col min="2570" max="2570" width="9.875" style="286" customWidth="1"/>
    <col min="2571" max="2572" width="4.625" style="286" customWidth="1"/>
    <col min="2573" max="2573" width="9" style="286"/>
    <col min="2574" max="2575" width="4.625" style="286" customWidth="1"/>
    <col min="2576" max="2576" width="20.625" style="286" customWidth="1"/>
    <col min="2577" max="2577" width="4.625" style="286" customWidth="1"/>
    <col min="2578" max="2579" width="5.625" style="286" customWidth="1"/>
    <col min="2580" max="2817" width="9" style="286"/>
    <col min="2818" max="2818" width="5.625" style="286" customWidth="1"/>
    <col min="2819" max="2819" width="15.625" style="286" customWidth="1"/>
    <col min="2820" max="2820" width="4.625" style="286" customWidth="1"/>
    <col min="2821" max="2821" width="5.625" style="286" customWidth="1"/>
    <col min="2822" max="2822" width="15.625" style="286" customWidth="1"/>
    <col min="2823" max="2824" width="4.625" style="286" customWidth="1"/>
    <col min="2825" max="2825" width="15.625" style="286" customWidth="1"/>
    <col min="2826" max="2826" width="9.875" style="286" customWidth="1"/>
    <col min="2827" max="2828" width="4.625" style="286" customWidth="1"/>
    <col min="2829" max="2829" width="9" style="286"/>
    <col min="2830" max="2831" width="4.625" style="286" customWidth="1"/>
    <col min="2832" max="2832" width="20.625" style="286" customWidth="1"/>
    <col min="2833" max="2833" width="4.625" style="286" customWidth="1"/>
    <col min="2834" max="2835" width="5.625" style="286" customWidth="1"/>
    <col min="2836" max="3073" width="9" style="286"/>
    <col min="3074" max="3074" width="5.625" style="286" customWidth="1"/>
    <col min="3075" max="3075" width="15.625" style="286" customWidth="1"/>
    <col min="3076" max="3076" width="4.625" style="286" customWidth="1"/>
    <col min="3077" max="3077" width="5.625" style="286" customWidth="1"/>
    <col min="3078" max="3078" width="15.625" style="286" customWidth="1"/>
    <col min="3079" max="3080" width="4.625" style="286" customWidth="1"/>
    <col min="3081" max="3081" width="15.625" style="286" customWidth="1"/>
    <col min="3082" max="3082" width="9.875" style="286" customWidth="1"/>
    <col min="3083" max="3084" width="4.625" style="286" customWidth="1"/>
    <col min="3085" max="3085" width="9" style="286"/>
    <col min="3086" max="3087" width="4.625" style="286" customWidth="1"/>
    <col min="3088" max="3088" width="20.625" style="286" customWidth="1"/>
    <col min="3089" max="3089" width="4.625" style="286" customWidth="1"/>
    <col min="3090" max="3091" width="5.625" style="286" customWidth="1"/>
    <col min="3092" max="3329" width="9" style="286"/>
    <col min="3330" max="3330" width="5.625" style="286" customWidth="1"/>
    <col min="3331" max="3331" width="15.625" style="286" customWidth="1"/>
    <col min="3332" max="3332" width="4.625" style="286" customWidth="1"/>
    <col min="3333" max="3333" width="5.625" style="286" customWidth="1"/>
    <col min="3334" max="3334" width="15.625" style="286" customWidth="1"/>
    <col min="3335" max="3336" width="4.625" style="286" customWidth="1"/>
    <col min="3337" max="3337" width="15.625" style="286" customWidth="1"/>
    <col min="3338" max="3338" width="9.875" style="286" customWidth="1"/>
    <col min="3339" max="3340" width="4.625" style="286" customWidth="1"/>
    <col min="3341" max="3341" width="9" style="286"/>
    <col min="3342" max="3343" width="4.625" style="286" customWidth="1"/>
    <col min="3344" max="3344" width="20.625" style="286" customWidth="1"/>
    <col min="3345" max="3345" width="4.625" style="286" customWidth="1"/>
    <col min="3346" max="3347" width="5.625" style="286" customWidth="1"/>
    <col min="3348" max="3585" width="9" style="286"/>
    <col min="3586" max="3586" width="5.625" style="286" customWidth="1"/>
    <col min="3587" max="3587" width="15.625" style="286" customWidth="1"/>
    <col min="3588" max="3588" width="4.625" style="286" customWidth="1"/>
    <col min="3589" max="3589" width="5.625" style="286" customWidth="1"/>
    <col min="3590" max="3590" width="15.625" style="286" customWidth="1"/>
    <col min="3591" max="3592" width="4.625" style="286" customWidth="1"/>
    <col min="3593" max="3593" width="15.625" style="286" customWidth="1"/>
    <col min="3594" max="3594" width="9.875" style="286" customWidth="1"/>
    <col min="3595" max="3596" width="4.625" style="286" customWidth="1"/>
    <col min="3597" max="3597" width="9" style="286"/>
    <col min="3598" max="3599" width="4.625" style="286" customWidth="1"/>
    <col min="3600" max="3600" width="20.625" style="286" customWidth="1"/>
    <col min="3601" max="3601" width="4.625" style="286" customWidth="1"/>
    <col min="3602" max="3603" width="5.625" style="286" customWidth="1"/>
    <col min="3604" max="3841" width="9" style="286"/>
    <col min="3842" max="3842" width="5.625" style="286" customWidth="1"/>
    <col min="3843" max="3843" width="15.625" style="286" customWidth="1"/>
    <col min="3844" max="3844" width="4.625" style="286" customWidth="1"/>
    <col min="3845" max="3845" width="5.625" style="286" customWidth="1"/>
    <col min="3846" max="3846" width="15.625" style="286" customWidth="1"/>
    <col min="3847" max="3848" width="4.625" style="286" customWidth="1"/>
    <col min="3849" max="3849" width="15.625" style="286" customWidth="1"/>
    <col min="3850" max="3850" width="9.875" style="286" customWidth="1"/>
    <col min="3851" max="3852" width="4.625" style="286" customWidth="1"/>
    <col min="3853" max="3853" width="9" style="286"/>
    <col min="3854" max="3855" width="4.625" style="286" customWidth="1"/>
    <col min="3856" max="3856" width="20.625" style="286" customWidth="1"/>
    <col min="3857" max="3857" width="4.625" style="286" customWidth="1"/>
    <col min="3858" max="3859" width="5.625" style="286" customWidth="1"/>
    <col min="3860" max="4097" width="9" style="286"/>
    <col min="4098" max="4098" width="5.625" style="286" customWidth="1"/>
    <col min="4099" max="4099" width="15.625" style="286" customWidth="1"/>
    <col min="4100" max="4100" width="4.625" style="286" customWidth="1"/>
    <col min="4101" max="4101" width="5.625" style="286" customWidth="1"/>
    <col min="4102" max="4102" width="15.625" style="286" customWidth="1"/>
    <col min="4103" max="4104" width="4.625" style="286" customWidth="1"/>
    <col min="4105" max="4105" width="15.625" style="286" customWidth="1"/>
    <col min="4106" max="4106" width="9.875" style="286" customWidth="1"/>
    <col min="4107" max="4108" width="4.625" style="286" customWidth="1"/>
    <col min="4109" max="4109" width="9" style="286"/>
    <col min="4110" max="4111" width="4.625" style="286" customWidth="1"/>
    <col min="4112" max="4112" width="20.625" style="286" customWidth="1"/>
    <col min="4113" max="4113" width="4.625" style="286" customWidth="1"/>
    <col min="4114" max="4115" width="5.625" style="286" customWidth="1"/>
    <col min="4116" max="4353" width="9" style="286"/>
    <col min="4354" max="4354" width="5.625" style="286" customWidth="1"/>
    <col min="4355" max="4355" width="15.625" style="286" customWidth="1"/>
    <col min="4356" max="4356" width="4.625" style="286" customWidth="1"/>
    <col min="4357" max="4357" width="5.625" style="286" customWidth="1"/>
    <col min="4358" max="4358" width="15.625" style="286" customWidth="1"/>
    <col min="4359" max="4360" width="4.625" style="286" customWidth="1"/>
    <col min="4361" max="4361" width="15.625" style="286" customWidth="1"/>
    <col min="4362" max="4362" width="9.875" style="286" customWidth="1"/>
    <col min="4363" max="4364" width="4.625" style="286" customWidth="1"/>
    <col min="4365" max="4365" width="9" style="286"/>
    <col min="4366" max="4367" width="4.625" style="286" customWidth="1"/>
    <col min="4368" max="4368" width="20.625" style="286" customWidth="1"/>
    <col min="4369" max="4369" width="4.625" style="286" customWidth="1"/>
    <col min="4370" max="4371" width="5.625" style="286" customWidth="1"/>
    <col min="4372" max="4609" width="9" style="286"/>
    <col min="4610" max="4610" width="5.625" style="286" customWidth="1"/>
    <col min="4611" max="4611" width="15.625" style="286" customWidth="1"/>
    <col min="4612" max="4612" width="4.625" style="286" customWidth="1"/>
    <col min="4613" max="4613" width="5.625" style="286" customWidth="1"/>
    <col min="4614" max="4614" width="15.625" style="286" customWidth="1"/>
    <col min="4615" max="4616" width="4.625" style="286" customWidth="1"/>
    <col min="4617" max="4617" width="15.625" style="286" customWidth="1"/>
    <col min="4618" max="4618" width="9.875" style="286" customWidth="1"/>
    <col min="4619" max="4620" width="4.625" style="286" customWidth="1"/>
    <col min="4621" max="4621" width="9" style="286"/>
    <col min="4622" max="4623" width="4.625" style="286" customWidth="1"/>
    <col min="4624" max="4624" width="20.625" style="286" customWidth="1"/>
    <col min="4625" max="4625" width="4.625" style="286" customWidth="1"/>
    <col min="4626" max="4627" width="5.625" style="286" customWidth="1"/>
    <col min="4628" max="4865" width="9" style="286"/>
    <col min="4866" max="4866" width="5.625" style="286" customWidth="1"/>
    <col min="4867" max="4867" width="15.625" style="286" customWidth="1"/>
    <col min="4868" max="4868" width="4.625" style="286" customWidth="1"/>
    <col min="4869" max="4869" width="5.625" style="286" customWidth="1"/>
    <col min="4870" max="4870" width="15.625" style="286" customWidth="1"/>
    <col min="4871" max="4872" width="4.625" style="286" customWidth="1"/>
    <col min="4873" max="4873" width="15.625" style="286" customWidth="1"/>
    <col min="4874" max="4874" width="9.875" style="286" customWidth="1"/>
    <col min="4875" max="4876" width="4.625" style="286" customWidth="1"/>
    <col min="4877" max="4877" width="9" style="286"/>
    <col min="4878" max="4879" width="4.625" style="286" customWidth="1"/>
    <col min="4880" max="4880" width="20.625" style="286" customWidth="1"/>
    <col min="4881" max="4881" width="4.625" style="286" customWidth="1"/>
    <col min="4882" max="4883" width="5.625" style="286" customWidth="1"/>
    <col min="4884" max="5121" width="9" style="286"/>
    <col min="5122" max="5122" width="5.625" style="286" customWidth="1"/>
    <col min="5123" max="5123" width="15.625" style="286" customWidth="1"/>
    <col min="5124" max="5124" width="4.625" style="286" customWidth="1"/>
    <col min="5125" max="5125" width="5.625" style="286" customWidth="1"/>
    <col min="5126" max="5126" width="15.625" style="286" customWidth="1"/>
    <col min="5127" max="5128" width="4.625" style="286" customWidth="1"/>
    <col min="5129" max="5129" width="15.625" style="286" customWidth="1"/>
    <col min="5130" max="5130" width="9.875" style="286" customWidth="1"/>
    <col min="5131" max="5132" width="4.625" style="286" customWidth="1"/>
    <col min="5133" max="5133" width="9" style="286"/>
    <col min="5134" max="5135" width="4.625" style="286" customWidth="1"/>
    <col min="5136" max="5136" width="20.625" style="286" customWidth="1"/>
    <col min="5137" max="5137" width="4.625" style="286" customWidth="1"/>
    <col min="5138" max="5139" width="5.625" style="286" customWidth="1"/>
    <col min="5140" max="5377" width="9" style="286"/>
    <col min="5378" max="5378" width="5.625" style="286" customWidth="1"/>
    <col min="5379" max="5379" width="15.625" style="286" customWidth="1"/>
    <col min="5380" max="5380" width="4.625" style="286" customWidth="1"/>
    <col min="5381" max="5381" width="5.625" style="286" customWidth="1"/>
    <col min="5382" max="5382" width="15.625" style="286" customWidth="1"/>
    <col min="5383" max="5384" width="4.625" style="286" customWidth="1"/>
    <col min="5385" max="5385" width="15.625" style="286" customWidth="1"/>
    <col min="5386" max="5386" width="9.875" style="286" customWidth="1"/>
    <col min="5387" max="5388" width="4.625" style="286" customWidth="1"/>
    <col min="5389" max="5389" width="9" style="286"/>
    <col min="5390" max="5391" width="4.625" style="286" customWidth="1"/>
    <col min="5392" max="5392" width="20.625" style="286" customWidth="1"/>
    <col min="5393" max="5393" width="4.625" style="286" customWidth="1"/>
    <col min="5394" max="5395" width="5.625" style="286" customWidth="1"/>
    <col min="5396" max="5633" width="9" style="286"/>
    <col min="5634" max="5634" width="5.625" style="286" customWidth="1"/>
    <col min="5635" max="5635" width="15.625" style="286" customWidth="1"/>
    <col min="5636" max="5636" width="4.625" style="286" customWidth="1"/>
    <col min="5637" max="5637" width="5.625" style="286" customWidth="1"/>
    <col min="5638" max="5638" width="15.625" style="286" customWidth="1"/>
    <col min="5639" max="5640" width="4.625" style="286" customWidth="1"/>
    <col min="5641" max="5641" width="15.625" style="286" customWidth="1"/>
    <col min="5642" max="5642" width="9.875" style="286" customWidth="1"/>
    <col min="5643" max="5644" width="4.625" style="286" customWidth="1"/>
    <col min="5645" max="5645" width="9" style="286"/>
    <col min="5646" max="5647" width="4.625" style="286" customWidth="1"/>
    <col min="5648" max="5648" width="20.625" style="286" customWidth="1"/>
    <col min="5649" max="5649" width="4.625" style="286" customWidth="1"/>
    <col min="5650" max="5651" width="5.625" style="286" customWidth="1"/>
    <col min="5652" max="5889" width="9" style="286"/>
    <col min="5890" max="5890" width="5.625" style="286" customWidth="1"/>
    <col min="5891" max="5891" width="15.625" style="286" customWidth="1"/>
    <col min="5892" max="5892" width="4.625" style="286" customWidth="1"/>
    <col min="5893" max="5893" width="5.625" style="286" customWidth="1"/>
    <col min="5894" max="5894" width="15.625" style="286" customWidth="1"/>
    <col min="5895" max="5896" width="4.625" style="286" customWidth="1"/>
    <col min="5897" max="5897" width="15.625" style="286" customWidth="1"/>
    <col min="5898" max="5898" width="9.875" style="286" customWidth="1"/>
    <col min="5899" max="5900" width="4.625" style="286" customWidth="1"/>
    <col min="5901" max="5901" width="9" style="286"/>
    <col min="5902" max="5903" width="4.625" style="286" customWidth="1"/>
    <col min="5904" max="5904" width="20.625" style="286" customWidth="1"/>
    <col min="5905" max="5905" width="4.625" style="286" customWidth="1"/>
    <col min="5906" max="5907" width="5.625" style="286" customWidth="1"/>
    <col min="5908" max="6145" width="9" style="286"/>
    <col min="6146" max="6146" width="5.625" style="286" customWidth="1"/>
    <col min="6147" max="6147" width="15.625" style="286" customWidth="1"/>
    <col min="6148" max="6148" width="4.625" style="286" customWidth="1"/>
    <col min="6149" max="6149" width="5.625" style="286" customWidth="1"/>
    <col min="6150" max="6150" width="15.625" style="286" customWidth="1"/>
    <col min="6151" max="6152" width="4.625" style="286" customWidth="1"/>
    <col min="6153" max="6153" width="15.625" style="286" customWidth="1"/>
    <col min="6154" max="6154" width="9.875" style="286" customWidth="1"/>
    <col min="6155" max="6156" width="4.625" style="286" customWidth="1"/>
    <col min="6157" max="6157" width="9" style="286"/>
    <col min="6158" max="6159" width="4.625" style="286" customWidth="1"/>
    <col min="6160" max="6160" width="20.625" style="286" customWidth="1"/>
    <col min="6161" max="6161" width="4.625" style="286" customWidth="1"/>
    <col min="6162" max="6163" width="5.625" style="286" customWidth="1"/>
    <col min="6164" max="6401" width="9" style="286"/>
    <col min="6402" max="6402" width="5.625" style="286" customWidth="1"/>
    <col min="6403" max="6403" width="15.625" style="286" customWidth="1"/>
    <col min="6404" max="6404" width="4.625" style="286" customWidth="1"/>
    <col min="6405" max="6405" width="5.625" style="286" customWidth="1"/>
    <col min="6406" max="6406" width="15.625" style="286" customWidth="1"/>
    <col min="6407" max="6408" width="4.625" style="286" customWidth="1"/>
    <col min="6409" max="6409" width="15.625" style="286" customWidth="1"/>
    <col min="6410" max="6410" width="9.875" style="286" customWidth="1"/>
    <col min="6411" max="6412" width="4.625" style="286" customWidth="1"/>
    <col min="6413" max="6413" width="9" style="286"/>
    <col min="6414" max="6415" width="4.625" style="286" customWidth="1"/>
    <col min="6416" max="6416" width="20.625" style="286" customWidth="1"/>
    <col min="6417" max="6417" width="4.625" style="286" customWidth="1"/>
    <col min="6418" max="6419" width="5.625" style="286" customWidth="1"/>
    <col min="6420" max="6657" width="9" style="286"/>
    <col min="6658" max="6658" width="5.625" style="286" customWidth="1"/>
    <col min="6659" max="6659" width="15.625" style="286" customWidth="1"/>
    <col min="6660" max="6660" width="4.625" style="286" customWidth="1"/>
    <col min="6661" max="6661" width="5.625" style="286" customWidth="1"/>
    <col min="6662" max="6662" width="15.625" style="286" customWidth="1"/>
    <col min="6663" max="6664" width="4.625" style="286" customWidth="1"/>
    <col min="6665" max="6665" width="15.625" style="286" customWidth="1"/>
    <col min="6666" max="6666" width="9.875" style="286" customWidth="1"/>
    <col min="6667" max="6668" width="4.625" style="286" customWidth="1"/>
    <col min="6669" max="6669" width="9" style="286"/>
    <col min="6670" max="6671" width="4.625" style="286" customWidth="1"/>
    <col min="6672" max="6672" width="20.625" style="286" customWidth="1"/>
    <col min="6673" max="6673" width="4.625" style="286" customWidth="1"/>
    <col min="6674" max="6675" width="5.625" style="286" customWidth="1"/>
    <col min="6676" max="6913" width="9" style="286"/>
    <col min="6914" max="6914" width="5.625" style="286" customWidth="1"/>
    <col min="6915" max="6915" width="15.625" style="286" customWidth="1"/>
    <col min="6916" max="6916" width="4.625" style="286" customWidth="1"/>
    <col min="6917" max="6917" width="5.625" style="286" customWidth="1"/>
    <col min="6918" max="6918" width="15.625" style="286" customWidth="1"/>
    <col min="6919" max="6920" width="4.625" style="286" customWidth="1"/>
    <col min="6921" max="6921" width="15.625" style="286" customWidth="1"/>
    <col min="6922" max="6922" width="9.875" style="286" customWidth="1"/>
    <col min="6923" max="6924" width="4.625" style="286" customWidth="1"/>
    <col min="6925" max="6925" width="9" style="286"/>
    <col min="6926" max="6927" width="4.625" style="286" customWidth="1"/>
    <col min="6928" max="6928" width="20.625" style="286" customWidth="1"/>
    <col min="6929" max="6929" width="4.625" style="286" customWidth="1"/>
    <col min="6930" max="6931" width="5.625" style="286" customWidth="1"/>
    <col min="6932" max="7169" width="9" style="286"/>
    <col min="7170" max="7170" width="5.625" style="286" customWidth="1"/>
    <col min="7171" max="7171" width="15.625" style="286" customWidth="1"/>
    <col min="7172" max="7172" width="4.625" style="286" customWidth="1"/>
    <col min="7173" max="7173" width="5.625" style="286" customWidth="1"/>
    <col min="7174" max="7174" width="15.625" style="286" customWidth="1"/>
    <col min="7175" max="7176" width="4.625" style="286" customWidth="1"/>
    <col min="7177" max="7177" width="15.625" style="286" customWidth="1"/>
    <col min="7178" max="7178" width="9.875" style="286" customWidth="1"/>
    <col min="7179" max="7180" width="4.625" style="286" customWidth="1"/>
    <col min="7181" max="7181" width="9" style="286"/>
    <col min="7182" max="7183" width="4.625" style="286" customWidth="1"/>
    <col min="7184" max="7184" width="20.625" style="286" customWidth="1"/>
    <col min="7185" max="7185" width="4.625" style="286" customWidth="1"/>
    <col min="7186" max="7187" width="5.625" style="286" customWidth="1"/>
    <col min="7188" max="7425" width="9" style="286"/>
    <col min="7426" max="7426" width="5.625" style="286" customWidth="1"/>
    <col min="7427" max="7427" width="15.625" style="286" customWidth="1"/>
    <col min="7428" max="7428" width="4.625" style="286" customWidth="1"/>
    <col min="7429" max="7429" width="5.625" style="286" customWidth="1"/>
    <col min="7430" max="7430" width="15.625" style="286" customWidth="1"/>
    <col min="7431" max="7432" width="4.625" style="286" customWidth="1"/>
    <col min="7433" max="7433" width="15.625" style="286" customWidth="1"/>
    <col min="7434" max="7434" width="9.875" style="286" customWidth="1"/>
    <col min="7435" max="7436" width="4.625" style="286" customWidth="1"/>
    <col min="7437" max="7437" width="9" style="286"/>
    <col min="7438" max="7439" width="4.625" style="286" customWidth="1"/>
    <col min="7440" max="7440" width="20.625" style="286" customWidth="1"/>
    <col min="7441" max="7441" width="4.625" style="286" customWidth="1"/>
    <col min="7442" max="7443" width="5.625" style="286" customWidth="1"/>
    <col min="7444" max="7681" width="9" style="286"/>
    <col min="7682" max="7682" width="5.625" style="286" customWidth="1"/>
    <col min="7683" max="7683" width="15.625" style="286" customWidth="1"/>
    <col min="7684" max="7684" width="4.625" style="286" customWidth="1"/>
    <col min="7685" max="7685" width="5.625" style="286" customWidth="1"/>
    <col min="7686" max="7686" width="15.625" style="286" customWidth="1"/>
    <col min="7687" max="7688" width="4.625" style="286" customWidth="1"/>
    <col min="7689" max="7689" width="15.625" style="286" customWidth="1"/>
    <col min="7690" max="7690" width="9.875" style="286" customWidth="1"/>
    <col min="7691" max="7692" width="4.625" style="286" customWidth="1"/>
    <col min="7693" max="7693" width="9" style="286"/>
    <col min="7694" max="7695" width="4.625" style="286" customWidth="1"/>
    <col min="7696" max="7696" width="20.625" style="286" customWidth="1"/>
    <col min="7697" max="7697" width="4.625" style="286" customWidth="1"/>
    <col min="7698" max="7699" width="5.625" style="286" customWidth="1"/>
    <col min="7700" max="7937" width="9" style="286"/>
    <col min="7938" max="7938" width="5.625" style="286" customWidth="1"/>
    <col min="7939" max="7939" width="15.625" style="286" customWidth="1"/>
    <col min="7940" max="7940" width="4.625" style="286" customWidth="1"/>
    <col min="7941" max="7941" width="5.625" style="286" customWidth="1"/>
    <col min="7942" max="7942" width="15.625" style="286" customWidth="1"/>
    <col min="7943" max="7944" width="4.625" style="286" customWidth="1"/>
    <col min="7945" max="7945" width="15.625" style="286" customWidth="1"/>
    <col min="7946" max="7946" width="9.875" style="286" customWidth="1"/>
    <col min="7947" max="7948" width="4.625" style="286" customWidth="1"/>
    <col min="7949" max="7949" width="9" style="286"/>
    <col min="7950" max="7951" width="4.625" style="286" customWidth="1"/>
    <col min="7952" max="7952" width="20.625" style="286" customWidth="1"/>
    <col min="7953" max="7953" width="4.625" style="286" customWidth="1"/>
    <col min="7954" max="7955" width="5.625" style="286" customWidth="1"/>
    <col min="7956" max="8193" width="9" style="286"/>
    <col min="8194" max="8194" width="5.625" style="286" customWidth="1"/>
    <col min="8195" max="8195" width="15.625" style="286" customWidth="1"/>
    <col min="8196" max="8196" width="4.625" style="286" customWidth="1"/>
    <col min="8197" max="8197" width="5.625" style="286" customWidth="1"/>
    <col min="8198" max="8198" width="15.625" style="286" customWidth="1"/>
    <col min="8199" max="8200" width="4.625" style="286" customWidth="1"/>
    <col min="8201" max="8201" width="15.625" style="286" customWidth="1"/>
    <col min="8202" max="8202" width="9.875" style="286" customWidth="1"/>
    <col min="8203" max="8204" width="4.625" style="286" customWidth="1"/>
    <col min="8205" max="8205" width="9" style="286"/>
    <col min="8206" max="8207" width="4.625" style="286" customWidth="1"/>
    <col min="8208" max="8208" width="20.625" style="286" customWidth="1"/>
    <col min="8209" max="8209" width="4.625" style="286" customWidth="1"/>
    <col min="8210" max="8211" width="5.625" style="286" customWidth="1"/>
    <col min="8212" max="8449" width="9" style="286"/>
    <col min="8450" max="8450" width="5.625" style="286" customWidth="1"/>
    <col min="8451" max="8451" width="15.625" style="286" customWidth="1"/>
    <col min="8452" max="8452" width="4.625" style="286" customWidth="1"/>
    <col min="8453" max="8453" width="5.625" style="286" customWidth="1"/>
    <col min="8454" max="8454" width="15.625" style="286" customWidth="1"/>
    <col min="8455" max="8456" width="4.625" style="286" customWidth="1"/>
    <col min="8457" max="8457" width="15.625" style="286" customWidth="1"/>
    <col min="8458" max="8458" width="9.875" style="286" customWidth="1"/>
    <col min="8459" max="8460" width="4.625" style="286" customWidth="1"/>
    <col min="8461" max="8461" width="9" style="286"/>
    <col min="8462" max="8463" width="4.625" style="286" customWidth="1"/>
    <col min="8464" max="8464" width="20.625" style="286" customWidth="1"/>
    <col min="8465" max="8465" width="4.625" style="286" customWidth="1"/>
    <col min="8466" max="8467" width="5.625" style="286" customWidth="1"/>
    <col min="8468" max="8705" width="9" style="286"/>
    <col min="8706" max="8706" width="5.625" style="286" customWidth="1"/>
    <col min="8707" max="8707" width="15.625" style="286" customWidth="1"/>
    <col min="8708" max="8708" width="4.625" style="286" customWidth="1"/>
    <col min="8709" max="8709" width="5.625" style="286" customWidth="1"/>
    <col min="8710" max="8710" width="15.625" style="286" customWidth="1"/>
    <col min="8711" max="8712" width="4.625" style="286" customWidth="1"/>
    <col min="8713" max="8713" width="15.625" style="286" customWidth="1"/>
    <col min="8714" max="8714" width="9.875" style="286" customWidth="1"/>
    <col min="8715" max="8716" width="4.625" style="286" customWidth="1"/>
    <col min="8717" max="8717" width="9" style="286"/>
    <col min="8718" max="8719" width="4.625" style="286" customWidth="1"/>
    <col min="8720" max="8720" width="20.625" style="286" customWidth="1"/>
    <col min="8721" max="8721" width="4.625" style="286" customWidth="1"/>
    <col min="8722" max="8723" width="5.625" style="286" customWidth="1"/>
    <col min="8724" max="8961" width="9" style="286"/>
    <col min="8962" max="8962" width="5.625" style="286" customWidth="1"/>
    <col min="8963" max="8963" width="15.625" style="286" customWidth="1"/>
    <col min="8964" max="8964" width="4.625" style="286" customWidth="1"/>
    <col min="8965" max="8965" width="5.625" style="286" customWidth="1"/>
    <col min="8966" max="8966" width="15.625" style="286" customWidth="1"/>
    <col min="8967" max="8968" width="4.625" style="286" customWidth="1"/>
    <col min="8969" max="8969" width="15.625" style="286" customWidth="1"/>
    <col min="8970" max="8970" width="9.875" style="286" customWidth="1"/>
    <col min="8971" max="8972" width="4.625" style="286" customWidth="1"/>
    <col min="8973" max="8973" width="9" style="286"/>
    <col min="8974" max="8975" width="4.625" style="286" customWidth="1"/>
    <col min="8976" max="8976" width="20.625" style="286" customWidth="1"/>
    <col min="8977" max="8977" width="4.625" style="286" customWidth="1"/>
    <col min="8978" max="8979" width="5.625" style="286" customWidth="1"/>
    <col min="8980" max="9217" width="9" style="286"/>
    <col min="9218" max="9218" width="5.625" style="286" customWidth="1"/>
    <col min="9219" max="9219" width="15.625" style="286" customWidth="1"/>
    <col min="9220" max="9220" width="4.625" style="286" customWidth="1"/>
    <col min="9221" max="9221" width="5.625" style="286" customWidth="1"/>
    <col min="9222" max="9222" width="15.625" style="286" customWidth="1"/>
    <col min="9223" max="9224" width="4.625" style="286" customWidth="1"/>
    <col min="9225" max="9225" width="15.625" style="286" customWidth="1"/>
    <col min="9226" max="9226" width="9.875" style="286" customWidth="1"/>
    <col min="9227" max="9228" width="4.625" style="286" customWidth="1"/>
    <col min="9229" max="9229" width="9" style="286"/>
    <col min="9230" max="9231" width="4.625" style="286" customWidth="1"/>
    <col min="9232" max="9232" width="20.625" style="286" customWidth="1"/>
    <col min="9233" max="9233" width="4.625" style="286" customWidth="1"/>
    <col min="9234" max="9235" width="5.625" style="286" customWidth="1"/>
    <col min="9236" max="9473" width="9" style="286"/>
    <col min="9474" max="9474" width="5.625" style="286" customWidth="1"/>
    <col min="9475" max="9475" width="15.625" style="286" customWidth="1"/>
    <col min="9476" max="9476" width="4.625" style="286" customWidth="1"/>
    <col min="9477" max="9477" width="5.625" style="286" customWidth="1"/>
    <col min="9478" max="9478" width="15.625" style="286" customWidth="1"/>
    <col min="9479" max="9480" width="4.625" style="286" customWidth="1"/>
    <col min="9481" max="9481" width="15.625" style="286" customWidth="1"/>
    <col min="9482" max="9482" width="9.875" style="286" customWidth="1"/>
    <col min="9483" max="9484" width="4.625" style="286" customWidth="1"/>
    <col min="9485" max="9485" width="9" style="286"/>
    <col min="9486" max="9487" width="4.625" style="286" customWidth="1"/>
    <col min="9488" max="9488" width="20.625" style="286" customWidth="1"/>
    <col min="9489" max="9489" width="4.625" style="286" customWidth="1"/>
    <col min="9490" max="9491" width="5.625" style="286" customWidth="1"/>
    <col min="9492" max="9729" width="9" style="286"/>
    <col min="9730" max="9730" width="5.625" style="286" customWidth="1"/>
    <col min="9731" max="9731" width="15.625" style="286" customWidth="1"/>
    <col min="9732" max="9732" width="4.625" style="286" customWidth="1"/>
    <col min="9733" max="9733" width="5.625" style="286" customWidth="1"/>
    <col min="9734" max="9734" width="15.625" style="286" customWidth="1"/>
    <col min="9735" max="9736" width="4.625" style="286" customWidth="1"/>
    <col min="9737" max="9737" width="15.625" style="286" customWidth="1"/>
    <col min="9738" max="9738" width="9.875" style="286" customWidth="1"/>
    <col min="9739" max="9740" width="4.625" style="286" customWidth="1"/>
    <col min="9741" max="9741" width="9" style="286"/>
    <col min="9742" max="9743" width="4.625" style="286" customWidth="1"/>
    <col min="9744" max="9744" width="20.625" style="286" customWidth="1"/>
    <col min="9745" max="9745" width="4.625" style="286" customWidth="1"/>
    <col min="9746" max="9747" width="5.625" style="286" customWidth="1"/>
    <col min="9748" max="9985" width="9" style="286"/>
    <col min="9986" max="9986" width="5.625" style="286" customWidth="1"/>
    <col min="9987" max="9987" width="15.625" style="286" customWidth="1"/>
    <col min="9988" max="9988" width="4.625" style="286" customWidth="1"/>
    <col min="9989" max="9989" width="5.625" style="286" customWidth="1"/>
    <col min="9990" max="9990" width="15.625" style="286" customWidth="1"/>
    <col min="9991" max="9992" width="4.625" style="286" customWidth="1"/>
    <col min="9993" max="9993" width="15.625" style="286" customWidth="1"/>
    <col min="9994" max="9994" width="9.875" style="286" customWidth="1"/>
    <col min="9995" max="9996" width="4.625" style="286" customWidth="1"/>
    <col min="9997" max="9997" width="9" style="286"/>
    <col min="9998" max="9999" width="4.625" style="286" customWidth="1"/>
    <col min="10000" max="10000" width="20.625" style="286" customWidth="1"/>
    <col min="10001" max="10001" width="4.625" style="286" customWidth="1"/>
    <col min="10002" max="10003" width="5.625" style="286" customWidth="1"/>
    <col min="10004" max="10241" width="9" style="286"/>
    <col min="10242" max="10242" width="5.625" style="286" customWidth="1"/>
    <col min="10243" max="10243" width="15.625" style="286" customWidth="1"/>
    <col min="10244" max="10244" width="4.625" style="286" customWidth="1"/>
    <col min="10245" max="10245" width="5.625" style="286" customWidth="1"/>
    <col min="10246" max="10246" width="15.625" style="286" customWidth="1"/>
    <col min="10247" max="10248" width="4.625" style="286" customWidth="1"/>
    <col min="10249" max="10249" width="15.625" style="286" customWidth="1"/>
    <col min="10250" max="10250" width="9.875" style="286" customWidth="1"/>
    <col min="10251" max="10252" width="4.625" style="286" customWidth="1"/>
    <col min="10253" max="10253" width="9" style="286"/>
    <col min="10254" max="10255" width="4.625" style="286" customWidth="1"/>
    <col min="10256" max="10256" width="20.625" style="286" customWidth="1"/>
    <col min="10257" max="10257" width="4.625" style="286" customWidth="1"/>
    <col min="10258" max="10259" width="5.625" style="286" customWidth="1"/>
    <col min="10260" max="10497" width="9" style="286"/>
    <col min="10498" max="10498" width="5.625" style="286" customWidth="1"/>
    <col min="10499" max="10499" width="15.625" style="286" customWidth="1"/>
    <col min="10500" max="10500" width="4.625" style="286" customWidth="1"/>
    <col min="10501" max="10501" width="5.625" style="286" customWidth="1"/>
    <col min="10502" max="10502" width="15.625" style="286" customWidth="1"/>
    <col min="10503" max="10504" width="4.625" style="286" customWidth="1"/>
    <col min="10505" max="10505" width="15.625" style="286" customWidth="1"/>
    <col min="10506" max="10506" width="9.875" style="286" customWidth="1"/>
    <col min="10507" max="10508" width="4.625" style="286" customWidth="1"/>
    <col min="10509" max="10509" width="9" style="286"/>
    <col min="10510" max="10511" width="4.625" style="286" customWidth="1"/>
    <col min="10512" max="10512" width="20.625" style="286" customWidth="1"/>
    <col min="10513" max="10513" width="4.625" style="286" customWidth="1"/>
    <col min="10514" max="10515" width="5.625" style="286" customWidth="1"/>
    <col min="10516" max="10753" width="9" style="286"/>
    <col min="10754" max="10754" width="5.625" style="286" customWidth="1"/>
    <col min="10755" max="10755" width="15.625" style="286" customWidth="1"/>
    <col min="10756" max="10756" width="4.625" style="286" customWidth="1"/>
    <col min="10757" max="10757" width="5.625" style="286" customWidth="1"/>
    <col min="10758" max="10758" width="15.625" style="286" customWidth="1"/>
    <col min="10759" max="10760" width="4.625" style="286" customWidth="1"/>
    <col min="10761" max="10761" width="15.625" style="286" customWidth="1"/>
    <col min="10762" max="10762" width="9.875" style="286" customWidth="1"/>
    <col min="10763" max="10764" width="4.625" style="286" customWidth="1"/>
    <col min="10765" max="10765" width="9" style="286"/>
    <col min="10766" max="10767" width="4.625" style="286" customWidth="1"/>
    <col min="10768" max="10768" width="20.625" style="286" customWidth="1"/>
    <col min="10769" max="10769" width="4.625" style="286" customWidth="1"/>
    <col min="10770" max="10771" width="5.625" style="286" customWidth="1"/>
    <col min="10772" max="11009" width="9" style="286"/>
    <col min="11010" max="11010" width="5.625" style="286" customWidth="1"/>
    <col min="11011" max="11011" width="15.625" style="286" customWidth="1"/>
    <col min="11012" max="11012" width="4.625" style="286" customWidth="1"/>
    <col min="11013" max="11013" width="5.625" style="286" customWidth="1"/>
    <col min="11014" max="11014" width="15.625" style="286" customWidth="1"/>
    <col min="11015" max="11016" width="4.625" style="286" customWidth="1"/>
    <col min="11017" max="11017" width="15.625" style="286" customWidth="1"/>
    <col min="11018" max="11018" width="9.875" style="286" customWidth="1"/>
    <col min="11019" max="11020" width="4.625" style="286" customWidth="1"/>
    <col min="11021" max="11021" width="9" style="286"/>
    <col min="11022" max="11023" width="4.625" style="286" customWidth="1"/>
    <col min="11024" max="11024" width="20.625" style="286" customWidth="1"/>
    <col min="11025" max="11025" width="4.625" style="286" customWidth="1"/>
    <col min="11026" max="11027" width="5.625" style="286" customWidth="1"/>
    <col min="11028" max="11265" width="9" style="286"/>
    <col min="11266" max="11266" width="5.625" style="286" customWidth="1"/>
    <col min="11267" max="11267" width="15.625" style="286" customWidth="1"/>
    <col min="11268" max="11268" width="4.625" style="286" customWidth="1"/>
    <col min="11269" max="11269" width="5.625" style="286" customWidth="1"/>
    <col min="11270" max="11270" width="15.625" style="286" customWidth="1"/>
    <col min="11271" max="11272" width="4.625" style="286" customWidth="1"/>
    <col min="11273" max="11273" width="15.625" style="286" customWidth="1"/>
    <col min="11274" max="11274" width="9.875" style="286" customWidth="1"/>
    <col min="11275" max="11276" width="4.625" style="286" customWidth="1"/>
    <col min="11277" max="11277" width="9" style="286"/>
    <col min="11278" max="11279" width="4.625" style="286" customWidth="1"/>
    <col min="11280" max="11280" width="20.625" style="286" customWidth="1"/>
    <col min="11281" max="11281" width="4.625" style="286" customWidth="1"/>
    <col min="11282" max="11283" width="5.625" style="286" customWidth="1"/>
    <col min="11284" max="11521" width="9" style="286"/>
    <col min="11522" max="11522" width="5.625" style="286" customWidth="1"/>
    <col min="11523" max="11523" width="15.625" style="286" customWidth="1"/>
    <col min="11524" max="11524" width="4.625" style="286" customWidth="1"/>
    <col min="11525" max="11525" width="5.625" style="286" customWidth="1"/>
    <col min="11526" max="11526" width="15.625" style="286" customWidth="1"/>
    <col min="11527" max="11528" width="4.625" style="286" customWidth="1"/>
    <col min="11529" max="11529" width="15.625" style="286" customWidth="1"/>
    <col min="11530" max="11530" width="9.875" style="286" customWidth="1"/>
    <col min="11531" max="11532" width="4.625" style="286" customWidth="1"/>
    <col min="11533" max="11533" width="9" style="286"/>
    <col min="11534" max="11535" width="4.625" style="286" customWidth="1"/>
    <col min="11536" max="11536" width="20.625" style="286" customWidth="1"/>
    <col min="11537" max="11537" width="4.625" style="286" customWidth="1"/>
    <col min="11538" max="11539" width="5.625" style="286" customWidth="1"/>
    <col min="11540" max="11777" width="9" style="286"/>
    <col min="11778" max="11778" width="5.625" style="286" customWidth="1"/>
    <col min="11779" max="11779" width="15.625" style="286" customWidth="1"/>
    <col min="11780" max="11780" width="4.625" style="286" customWidth="1"/>
    <col min="11781" max="11781" width="5.625" style="286" customWidth="1"/>
    <col min="11782" max="11782" width="15.625" style="286" customWidth="1"/>
    <col min="11783" max="11784" width="4.625" style="286" customWidth="1"/>
    <col min="11785" max="11785" width="15.625" style="286" customWidth="1"/>
    <col min="11786" max="11786" width="9.875" style="286" customWidth="1"/>
    <col min="11787" max="11788" width="4.625" style="286" customWidth="1"/>
    <col min="11789" max="11789" width="9" style="286"/>
    <col min="11790" max="11791" width="4.625" style="286" customWidth="1"/>
    <col min="11792" max="11792" width="20.625" style="286" customWidth="1"/>
    <col min="11793" max="11793" width="4.625" style="286" customWidth="1"/>
    <col min="11794" max="11795" width="5.625" style="286" customWidth="1"/>
    <col min="11796" max="12033" width="9" style="286"/>
    <col min="12034" max="12034" width="5.625" style="286" customWidth="1"/>
    <col min="12035" max="12035" width="15.625" style="286" customWidth="1"/>
    <col min="12036" max="12036" width="4.625" style="286" customWidth="1"/>
    <col min="12037" max="12037" width="5.625" style="286" customWidth="1"/>
    <col min="12038" max="12038" width="15.625" style="286" customWidth="1"/>
    <col min="12039" max="12040" width="4.625" style="286" customWidth="1"/>
    <col min="12041" max="12041" width="15.625" style="286" customWidth="1"/>
    <col min="12042" max="12042" width="9.875" style="286" customWidth="1"/>
    <col min="12043" max="12044" width="4.625" style="286" customWidth="1"/>
    <col min="12045" max="12045" width="9" style="286"/>
    <col min="12046" max="12047" width="4.625" style="286" customWidth="1"/>
    <col min="12048" max="12048" width="20.625" style="286" customWidth="1"/>
    <col min="12049" max="12049" width="4.625" style="286" customWidth="1"/>
    <col min="12050" max="12051" width="5.625" style="286" customWidth="1"/>
    <col min="12052" max="12289" width="9" style="286"/>
    <col min="12290" max="12290" width="5.625" style="286" customWidth="1"/>
    <col min="12291" max="12291" width="15.625" style="286" customWidth="1"/>
    <col min="12292" max="12292" width="4.625" style="286" customWidth="1"/>
    <col min="12293" max="12293" width="5.625" style="286" customWidth="1"/>
    <col min="12294" max="12294" width="15.625" style="286" customWidth="1"/>
    <col min="12295" max="12296" width="4.625" style="286" customWidth="1"/>
    <col min="12297" max="12297" width="15.625" style="286" customWidth="1"/>
    <col min="12298" max="12298" width="9.875" style="286" customWidth="1"/>
    <col min="12299" max="12300" width="4.625" style="286" customWidth="1"/>
    <col min="12301" max="12301" width="9" style="286"/>
    <col min="12302" max="12303" width="4.625" style="286" customWidth="1"/>
    <col min="12304" max="12304" width="20.625" style="286" customWidth="1"/>
    <col min="12305" max="12305" width="4.625" style="286" customWidth="1"/>
    <col min="12306" max="12307" width="5.625" style="286" customWidth="1"/>
    <col min="12308" max="12545" width="9" style="286"/>
    <col min="12546" max="12546" width="5.625" style="286" customWidth="1"/>
    <col min="12547" max="12547" width="15.625" style="286" customWidth="1"/>
    <col min="12548" max="12548" width="4.625" style="286" customWidth="1"/>
    <col min="12549" max="12549" width="5.625" style="286" customWidth="1"/>
    <col min="12550" max="12550" width="15.625" style="286" customWidth="1"/>
    <col min="12551" max="12552" width="4.625" style="286" customWidth="1"/>
    <col min="12553" max="12553" width="15.625" style="286" customWidth="1"/>
    <col min="12554" max="12554" width="9.875" style="286" customWidth="1"/>
    <col min="12555" max="12556" width="4.625" style="286" customWidth="1"/>
    <col min="12557" max="12557" width="9" style="286"/>
    <col min="12558" max="12559" width="4.625" style="286" customWidth="1"/>
    <col min="12560" max="12560" width="20.625" style="286" customWidth="1"/>
    <col min="12561" max="12561" width="4.625" style="286" customWidth="1"/>
    <col min="12562" max="12563" width="5.625" style="286" customWidth="1"/>
    <col min="12564" max="12801" width="9" style="286"/>
    <col min="12802" max="12802" width="5.625" style="286" customWidth="1"/>
    <col min="12803" max="12803" width="15.625" style="286" customWidth="1"/>
    <col min="12804" max="12804" width="4.625" style="286" customWidth="1"/>
    <col min="12805" max="12805" width="5.625" style="286" customWidth="1"/>
    <col min="12806" max="12806" width="15.625" style="286" customWidth="1"/>
    <col min="12807" max="12808" width="4.625" style="286" customWidth="1"/>
    <col min="12809" max="12809" width="15.625" style="286" customWidth="1"/>
    <col min="12810" max="12810" width="9.875" style="286" customWidth="1"/>
    <col min="12811" max="12812" width="4.625" style="286" customWidth="1"/>
    <col min="12813" max="12813" width="9" style="286"/>
    <col min="12814" max="12815" width="4.625" style="286" customWidth="1"/>
    <col min="12816" max="12816" width="20.625" style="286" customWidth="1"/>
    <col min="12817" max="12817" width="4.625" style="286" customWidth="1"/>
    <col min="12818" max="12819" width="5.625" style="286" customWidth="1"/>
    <col min="12820" max="13057" width="9" style="286"/>
    <col min="13058" max="13058" width="5.625" style="286" customWidth="1"/>
    <col min="13059" max="13059" width="15.625" style="286" customWidth="1"/>
    <col min="13060" max="13060" width="4.625" style="286" customWidth="1"/>
    <col min="13061" max="13061" width="5.625" style="286" customWidth="1"/>
    <col min="13062" max="13062" width="15.625" style="286" customWidth="1"/>
    <col min="13063" max="13064" width="4.625" style="286" customWidth="1"/>
    <col min="13065" max="13065" width="15.625" style="286" customWidth="1"/>
    <col min="13066" max="13066" width="9.875" style="286" customWidth="1"/>
    <col min="13067" max="13068" width="4.625" style="286" customWidth="1"/>
    <col min="13069" max="13069" width="9" style="286"/>
    <col min="13070" max="13071" width="4.625" style="286" customWidth="1"/>
    <col min="13072" max="13072" width="20.625" style="286" customWidth="1"/>
    <col min="13073" max="13073" width="4.625" style="286" customWidth="1"/>
    <col min="13074" max="13075" width="5.625" style="286" customWidth="1"/>
    <col min="13076" max="13313" width="9" style="286"/>
    <col min="13314" max="13314" width="5.625" style="286" customWidth="1"/>
    <col min="13315" max="13315" width="15.625" style="286" customWidth="1"/>
    <col min="13316" max="13316" width="4.625" style="286" customWidth="1"/>
    <col min="13317" max="13317" width="5.625" style="286" customWidth="1"/>
    <col min="13318" max="13318" width="15.625" style="286" customWidth="1"/>
    <col min="13319" max="13320" width="4.625" style="286" customWidth="1"/>
    <col min="13321" max="13321" width="15.625" style="286" customWidth="1"/>
    <col min="13322" max="13322" width="9.875" style="286" customWidth="1"/>
    <col min="13323" max="13324" width="4.625" style="286" customWidth="1"/>
    <col min="13325" max="13325" width="9" style="286"/>
    <col min="13326" max="13327" width="4.625" style="286" customWidth="1"/>
    <col min="13328" max="13328" width="20.625" style="286" customWidth="1"/>
    <col min="13329" max="13329" width="4.625" style="286" customWidth="1"/>
    <col min="13330" max="13331" width="5.625" style="286" customWidth="1"/>
    <col min="13332" max="13569" width="9" style="286"/>
    <col min="13570" max="13570" width="5.625" style="286" customWidth="1"/>
    <col min="13571" max="13571" width="15.625" style="286" customWidth="1"/>
    <col min="13572" max="13572" width="4.625" style="286" customWidth="1"/>
    <col min="13573" max="13573" width="5.625" style="286" customWidth="1"/>
    <col min="13574" max="13574" width="15.625" style="286" customWidth="1"/>
    <col min="13575" max="13576" width="4.625" style="286" customWidth="1"/>
    <col min="13577" max="13577" width="15.625" style="286" customWidth="1"/>
    <col min="13578" max="13578" width="9.875" style="286" customWidth="1"/>
    <col min="13579" max="13580" width="4.625" style="286" customWidth="1"/>
    <col min="13581" max="13581" width="9" style="286"/>
    <col min="13582" max="13583" width="4.625" style="286" customWidth="1"/>
    <col min="13584" max="13584" width="20.625" style="286" customWidth="1"/>
    <col min="13585" max="13585" width="4.625" style="286" customWidth="1"/>
    <col min="13586" max="13587" width="5.625" style="286" customWidth="1"/>
    <col min="13588" max="13825" width="9" style="286"/>
    <col min="13826" max="13826" width="5.625" style="286" customWidth="1"/>
    <col min="13827" max="13827" width="15.625" style="286" customWidth="1"/>
    <col min="13828" max="13828" width="4.625" style="286" customWidth="1"/>
    <col min="13829" max="13829" width="5.625" style="286" customWidth="1"/>
    <col min="13830" max="13830" width="15.625" style="286" customWidth="1"/>
    <col min="13831" max="13832" width="4.625" style="286" customWidth="1"/>
    <col min="13833" max="13833" width="15.625" style="286" customWidth="1"/>
    <col min="13834" max="13834" width="9.875" style="286" customWidth="1"/>
    <col min="13835" max="13836" width="4.625" style="286" customWidth="1"/>
    <col min="13837" max="13837" width="9" style="286"/>
    <col min="13838" max="13839" width="4.625" style="286" customWidth="1"/>
    <col min="13840" max="13840" width="20.625" style="286" customWidth="1"/>
    <col min="13841" max="13841" width="4.625" style="286" customWidth="1"/>
    <col min="13842" max="13843" width="5.625" style="286" customWidth="1"/>
    <col min="13844" max="14081" width="9" style="286"/>
    <col min="14082" max="14082" width="5.625" style="286" customWidth="1"/>
    <col min="14083" max="14083" width="15.625" style="286" customWidth="1"/>
    <col min="14084" max="14084" width="4.625" style="286" customWidth="1"/>
    <col min="14085" max="14085" width="5.625" style="286" customWidth="1"/>
    <col min="14086" max="14086" width="15.625" style="286" customWidth="1"/>
    <col min="14087" max="14088" width="4.625" style="286" customWidth="1"/>
    <col min="14089" max="14089" width="15.625" style="286" customWidth="1"/>
    <col min="14090" max="14090" width="9.875" style="286" customWidth="1"/>
    <col min="14091" max="14092" width="4.625" style="286" customWidth="1"/>
    <col min="14093" max="14093" width="9" style="286"/>
    <col min="14094" max="14095" width="4.625" style="286" customWidth="1"/>
    <col min="14096" max="14096" width="20.625" style="286" customWidth="1"/>
    <col min="14097" max="14097" width="4.625" style="286" customWidth="1"/>
    <col min="14098" max="14099" width="5.625" style="286" customWidth="1"/>
    <col min="14100" max="14337" width="9" style="286"/>
    <col min="14338" max="14338" width="5.625" style="286" customWidth="1"/>
    <col min="14339" max="14339" width="15.625" style="286" customWidth="1"/>
    <col min="14340" max="14340" width="4.625" style="286" customWidth="1"/>
    <col min="14341" max="14341" width="5.625" style="286" customWidth="1"/>
    <col min="14342" max="14342" width="15.625" style="286" customWidth="1"/>
    <col min="14343" max="14344" width="4.625" style="286" customWidth="1"/>
    <col min="14345" max="14345" width="15.625" style="286" customWidth="1"/>
    <col min="14346" max="14346" width="9.875" style="286" customWidth="1"/>
    <col min="14347" max="14348" width="4.625" style="286" customWidth="1"/>
    <col min="14349" max="14349" width="9" style="286"/>
    <col min="14350" max="14351" width="4.625" style="286" customWidth="1"/>
    <col min="14352" max="14352" width="20.625" style="286" customWidth="1"/>
    <col min="14353" max="14353" width="4.625" style="286" customWidth="1"/>
    <col min="14354" max="14355" width="5.625" style="286" customWidth="1"/>
    <col min="14356" max="14593" width="9" style="286"/>
    <col min="14594" max="14594" width="5.625" style="286" customWidth="1"/>
    <col min="14595" max="14595" width="15.625" style="286" customWidth="1"/>
    <col min="14596" max="14596" width="4.625" style="286" customWidth="1"/>
    <col min="14597" max="14597" width="5.625" style="286" customWidth="1"/>
    <col min="14598" max="14598" width="15.625" style="286" customWidth="1"/>
    <col min="14599" max="14600" width="4.625" style="286" customWidth="1"/>
    <col min="14601" max="14601" width="15.625" style="286" customWidth="1"/>
    <col min="14602" max="14602" width="9.875" style="286" customWidth="1"/>
    <col min="14603" max="14604" width="4.625" style="286" customWidth="1"/>
    <col min="14605" max="14605" width="9" style="286"/>
    <col min="14606" max="14607" width="4.625" style="286" customWidth="1"/>
    <col min="14608" max="14608" width="20.625" style="286" customWidth="1"/>
    <col min="14609" max="14609" width="4.625" style="286" customWidth="1"/>
    <col min="14610" max="14611" width="5.625" style="286" customWidth="1"/>
    <col min="14612" max="14849" width="9" style="286"/>
    <col min="14850" max="14850" width="5.625" style="286" customWidth="1"/>
    <col min="14851" max="14851" width="15.625" style="286" customWidth="1"/>
    <col min="14852" max="14852" width="4.625" style="286" customWidth="1"/>
    <col min="14853" max="14853" width="5.625" style="286" customWidth="1"/>
    <col min="14854" max="14854" width="15.625" style="286" customWidth="1"/>
    <col min="14855" max="14856" width="4.625" style="286" customWidth="1"/>
    <col min="14857" max="14857" width="15.625" style="286" customWidth="1"/>
    <col min="14858" max="14858" width="9.875" style="286" customWidth="1"/>
    <col min="14859" max="14860" width="4.625" style="286" customWidth="1"/>
    <col min="14861" max="14861" width="9" style="286"/>
    <col min="14862" max="14863" width="4.625" style="286" customWidth="1"/>
    <col min="14864" max="14864" width="20.625" style="286" customWidth="1"/>
    <col min="14865" max="14865" width="4.625" style="286" customWidth="1"/>
    <col min="14866" max="14867" width="5.625" style="286" customWidth="1"/>
    <col min="14868" max="15105" width="9" style="286"/>
    <col min="15106" max="15106" width="5.625" style="286" customWidth="1"/>
    <col min="15107" max="15107" width="15.625" style="286" customWidth="1"/>
    <col min="15108" max="15108" width="4.625" style="286" customWidth="1"/>
    <col min="15109" max="15109" width="5.625" style="286" customWidth="1"/>
    <col min="15110" max="15110" width="15.625" style="286" customWidth="1"/>
    <col min="15111" max="15112" width="4.625" style="286" customWidth="1"/>
    <col min="15113" max="15113" width="15.625" style="286" customWidth="1"/>
    <col min="15114" max="15114" width="9.875" style="286" customWidth="1"/>
    <col min="15115" max="15116" width="4.625" style="286" customWidth="1"/>
    <col min="15117" max="15117" width="9" style="286"/>
    <col min="15118" max="15119" width="4.625" style="286" customWidth="1"/>
    <col min="15120" max="15120" width="20.625" style="286" customWidth="1"/>
    <col min="15121" max="15121" width="4.625" style="286" customWidth="1"/>
    <col min="15122" max="15123" width="5.625" style="286" customWidth="1"/>
    <col min="15124" max="15361" width="9" style="286"/>
    <col min="15362" max="15362" width="5.625" style="286" customWidth="1"/>
    <col min="15363" max="15363" width="15.625" style="286" customWidth="1"/>
    <col min="15364" max="15364" width="4.625" style="286" customWidth="1"/>
    <col min="15365" max="15365" width="5.625" style="286" customWidth="1"/>
    <col min="15366" max="15366" width="15.625" style="286" customWidth="1"/>
    <col min="15367" max="15368" width="4.625" style="286" customWidth="1"/>
    <col min="15369" max="15369" width="15.625" style="286" customWidth="1"/>
    <col min="15370" max="15370" width="9.875" style="286" customWidth="1"/>
    <col min="15371" max="15372" width="4.625" style="286" customWidth="1"/>
    <col min="15373" max="15373" width="9" style="286"/>
    <col min="15374" max="15375" width="4.625" style="286" customWidth="1"/>
    <col min="15376" max="15376" width="20.625" style="286" customWidth="1"/>
    <col min="15377" max="15377" width="4.625" style="286" customWidth="1"/>
    <col min="15378" max="15379" width="5.625" style="286" customWidth="1"/>
    <col min="15380" max="15617" width="9" style="286"/>
    <col min="15618" max="15618" width="5.625" style="286" customWidth="1"/>
    <col min="15619" max="15619" width="15.625" style="286" customWidth="1"/>
    <col min="15620" max="15620" width="4.625" style="286" customWidth="1"/>
    <col min="15621" max="15621" width="5.625" style="286" customWidth="1"/>
    <col min="15622" max="15622" width="15.625" style="286" customWidth="1"/>
    <col min="15623" max="15624" width="4.625" style="286" customWidth="1"/>
    <col min="15625" max="15625" width="15.625" style="286" customWidth="1"/>
    <col min="15626" max="15626" width="9.875" style="286" customWidth="1"/>
    <col min="15627" max="15628" width="4.625" style="286" customWidth="1"/>
    <col min="15629" max="15629" width="9" style="286"/>
    <col min="15630" max="15631" width="4.625" style="286" customWidth="1"/>
    <col min="15632" max="15632" width="20.625" style="286" customWidth="1"/>
    <col min="15633" max="15633" width="4.625" style="286" customWidth="1"/>
    <col min="15634" max="15635" width="5.625" style="286" customWidth="1"/>
    <col min="15636" max="15873" width="9" style="286"/>
    <col min="15874" max="15874" width="5.625" style="286" customWidth="1"/>
    <col min="15875" max="15875" width="15.625" style="286" customWidth="1"/>
    <col min="15876" max="15876" width="4.625" style="286" customWidth="1"/>
    <col min="15877" max="15877" width="5.625" style="286" customWidth="1"/>
    <col min="15878" max="15878" width="15.625" style="286" customWidth="1"/>
    <col min="15879" max="15880" width="4.625" style="286" customWidth="1"/>
    <col min="15881" max="15881" width="15.625" style="286" customWidth="1"/>
    <col min="15882" max="15882" width="9.875" style="286" customWidth="1"/>
    <col min="15883" max="15884" width="4.625" style="286" customWidth="1"/>
    <col min="15885" max="15885" width="9" style="286"/>
    <col min="15886" max="15887" width="4.625" style="286" customWidth="1"/>
    <col min="15888" max="15888" width="20.625" style="286" customWidth="1"/>
    <col min="15889" max="15889" width="4.625" style="286" customWidth="1"/>
    <col min="15890" max="15891" width="5.625" style="286" customWidth="1"/>
    <col min="15892" max="16129" width="9" style="286"/>
    <col min="16130" max="16130" width="5.625" style="286" customWidth="1"/>
    <col min="16131" max="16131" width="15.625" style="286" customWidth="1"/>
    <col min="16132" max="16132" width="4.625" style="286" customWidth="1"/>
    <col min="16133" max="16133" width="5.625" style="286" customWidth="1"/>
    <col min="16134" max="16134" width="15.625" style="286" customWidth="1"/>
    <col min="16135" max="16136" width="4.625" style="286" customWidth="1"/>
    <col min="16137" max="16137" width="15.625" style="286" customWidth="1"/>
    <col min="16138" max="16138" width="9.875" style="286" customWidth="1"/>
    <col min="16139" max="16140" width="4.625" style="286" customWidth="1"/>
    <col min="16141" max="16141" width="9" style="286"/>
    <col min="16142" max="16143" width="4.625" style="286" customWidth="1"/>
    <col min="16144" max="16144" width="20.625" style="286" customWidth="1"/>
    <col min="16145" max="16145" width="4.625" style="286" customWidth="1"/>
    <col min="16146" max="16147" width="5.625" style="286" customWidth="1"/>
    <col min="16148" max="16384" width="9" style="286"/>
  </cols>
  <sheetData>
    <row r="1" spans="1:20" ht="17.25">
      <c r="A1" s="283" t="s">
        <v>23</v>
      </c>
      <c r="B1" s="284"/>
      <c r="C1" s="284"/>
      <c r="D1" s="284"/>
      <c r="E1" s="284"/>
      <c r="F1" s="284"/>
      <c r="G1" s="284"/>
      <c r="H1" s="285"/>
      <c r="I1" s="284"/>
      <c r="J1" s="284"/>
      <c r="K1" s="284"/>
      <c r="L1" s="285"/>
      <c r="M1" s="284"/>
      <c r="N1" s="284"/>
      <c r="O1" s="284"/>
      <c r="P1" s="284"/>
      <c r="Q1" s="284"/>
      <c r="R1" s="284"/>
      <c r="S1" s="284"/>
      <c r="T1" s="284"/>
    </row>
    <row r="2" spans="1:20">
      <c r="A2" s="284"/>
      <c r="B2" s="284"/>
      <c r="C2" s="284"/>
      <c r="D2" s="284"/>
      <c r="E2" s="284"/>
      <c r="F2" s="284"/>
      <c r="G2" s="284"/>
      <c r="H2" s="285"/>
      <c r="I2" s="284"/>
      <c r="J2" s="284"/>
      <c r="K2" s="284"/>
      <c r="L2" s="285"/>
      <c r="M2" s="284"/>
      <c r="N2" s="284"/>
      <c r="O2" s="284"/>
      <c r="P2" s="284"/>
      <c r="Q2" s="284"/>
      <c r="R2" s="284"/>
      <c r="S2" s="284"/>
      <c r="T2" s="284"/>
    </row>
    <row r="3" spans="1:20" ht="18" customHeight="1">
      <c r="A3" s="287"/>
      <c r="B3" s="287"/>
      <c r="C3" s="284"/>
      <c r="D3" s="288" t="s">
        <v>150</v>
      </c>
      <c r="E3" s="284"/>
      <c r="F3" s="284"/>
      <c r="G3" s="288"/>
      <c r="H3" s="288" t="s">
        <v>151</v>
      </c>
      <c r="I3" s="284"/>
      <c r="J3" s="284"/>
      <c r="K3" s="288"/>
      <c r="L3" s="289" t="s">
        <v>152</v>
      </c>
      <c r="M3" s="288"/>
      <c r="N3" s="288"/>
      <c r="O3" s="288" t="s">
        <v>153</v>
      </c>
      <c r="P3" s="288"/>
      <c r="Q3" s="284"/>
      <c r="R3" s="290"/>
      <c r="S3" s="290"/>
      <c r="T3" s="290"/>
    </row>
    <row r="4" spans="1:20" ht="18" customHeight="1">
      <c r="A4" s="291"/>
      <c r="B4" s="291"/>
      <c r="C4" s="284"/>
      <c r="D4" s="292" t="s">
        <v>24</v>
      </c>
      <c r="E4" s="292" t="s">
        <v>4</v>
      </c>
      <c r="F4" s="293" t="s">
        <v>3</v>
      </c>
      <c r="G4" s="288"/>
      <c r="H4" s="292" t="s">
        <v>24</v>
      </c>
      <c r="I4" s="292" t="s">
        <v>25</v>
      </c>
      <c r="J4" s="292" t="s">
        <v>3</v>
      </c>
      <c r="K4" s="288"/>
      <c r="L4" s="292" t="s">
        <v>24</v>
      </c>
      <c r="M4" s="292" t="s">
        <v>26</v>
      </c>
      <c r="N4" s="288"/>
      <c r="O4" s="292" t="s">
        <v>24</v>
      </c>
      <c r="P4" s="292" t="s">
        <v>27</v>
      </c>
      <c r="Q4" s="284"/>
      <c r="R4" s="291"/>
      <c r="S4" s="291"/>
      <c r="T4" s="291"/>
    </row>
    <row r="5" spans="1:20" ht="18" customHeight="1">
      <c r="A5" s="287"/>
      <c r="B5" s="287"/>
      <c r="C5" s="284"/>
      <c r="D5" s="294">
        <v>1</v>
      </c>
      <c r="E5" s="295" t="s">
        <v>76</v>
      </c>
      <c r="F5" s="296"/>
      <c r="G5" s="288"/>
      <c r="H5" s="294">
        <v>1</v>
      </c>
      <c r="I5" s="295" t="s">
        <v>154</v>
      </c>
      <c r="J5" s="297" t="s">
        <v>28</v>
      </c>
      <c r="K5" s="288"/>
      <c r="L5" s="294">
        <v>1</v>
      </c>
      <c r="M5" s="298" t="s">
        <v>29</v>
      </c>
      <c r="N5" s="288"/>
      <c r="O5" s="294">
        <v>1</v>
      </c>
      <c r="P5" s="298" t="s">
        <v>30</v>
      </c>
      <c r="Q5" s="284"/>
      <c r="R5" s="291"/>
      <c r="S5" s="299"/>
      <c r="T5" s="291"/>
    </row>
    <row r="6" spans="1:20" ht="18" customHeight="1">
      <c r="A6" s="287"/>
      <c r="B6" s="287"/>
      <c r="C6" s="284"/>
      <c r="D6" s="294">
        <v>2</v>
      </c>
      <c r="E6" s="300" t="s">
        <v>155</v>
      </c>
      <c r="F6" s="301"/>
      <c r="G6" s="289"/>
      <c r="H6" s="294">
        <v>2</v>
      </c>
      <c r="I6" s="295" t="s">
        <v>156</v>
      </c>
      <c r="J6" s="302"/>
      <c r="K6" s="288"/>
      <c r="L6" s="294">
        <v>2</v>
      </c>
      <c r="M6" s="298" t="s">
        <v>31</v>
      </c>
      <c r="N6" s="288"/>
      <c r="O6" s="294">
        <v>2</v>
      </c>
      <c r="P6" s="303" t="s">
        <v>247</v>
      </c>
      <c r="Q6" s="284"/>
      <c r="R6" s="291"/>
      <c r="S6" s="299"/>
      <c r="T6" s="291"/>
    </row>
    <row r="7" spans="1:20" ht="18" customHeight="1">
      <c r="A7" s="287"/>
      <c r="B7" s="287"/>
      <c r="C7" s="284"/>
      <c r="D7" s="304">
        <v>3</v>
      </c>
      <c r="E7" s="305" t="s">
        <v>107</v>
      </c>
      <c r="F7" s="306"/>
      <c r="G7" s="289"/>
      <c r="H7" s="294">
        <v>3</v>
      </c>
      <c r="I7" s="295" t="s">
        <v>32</v>
      </c>
      <c r="J7" s="302"/>
      <c r="K7" s="288"/>
      <c r="L7" s="294">
        <v>3</v>
      </c>
      <c r="M7" s="298" t="s">
        <v>33</v>
      </c>
      <c r="N7" s="288"/>
      <c r="O7" s="294">
        <v>3</v>
      </c>
      <c r="P7" s="303" t="s">
        <v>248</v>
      </c>
      <c r="Q7" s="284"/>
      <c r="R7" s="291"/>
      <c r="S7" s="299"/>
      <c r="T7" s="291"/>
    </row>
    <row r="8" spans="1:20" ht="18" customHeight="1">
      <c r="A8" s="287"/>
      <c r="B8" s="287"/>
      <c r="C8" s="284"/>
      <c r="D8" s="304"/>
      <c r="E8" s="305"/>
      <c r="F8" s="306"/>
      <c r="G8" s="289"/>
      <c r="H8" s="294">
        <v>4</v>
      </c>
      <c r="I8" s="307" t="s">
        <v>34</v>
      </c>
      <c r="J8" s="302"/>
      <c r="K8" s="288"/>
      <c r="L8" s="294">
        <v>4</v>
      </c>
      <c r="M8" s="298" t="s">
        <v>158</v>
      </c>
      <c r="N8" s="308"/>
      <c r="O8" s="294">
        <v>4</v>
      </c>
      <c r="P8" s="309" t="s">
        <v>35</v>
      </c>
      <c r="Q8" s="284"/>
      <c r="R8" s="291"/>
      <c r="S8" s="299"/>
      <c r="T8" s="291"/>
    </row>
    <row r="9" spans="1:20" ht="18" customHeight="1">
      <c r="A9" s="287"/>
      <c r="B9" s="287"/>
      <c r="C9" s="284"/>
      <c r="D9" s="304"/>
      <c r="E9" s="305"/>
      <c r="F9" s="306"/>
      <c r="G9" s="310"/>
      <c r="H9" s="294">
        <v>5</v>
      </c>
      <c r="I9" s="307" t="s">
        <v>36</v>
      </c>
      <c r="J9" s="302"/>
      <c r="K9" s="311"/>
      <c r="L9" s="312">
        <v>5</v>
      </c>
      <c r="M9" s="303" t="s">
        <v>37</v>
      </c>
      <c r="N9" s="290"/>
      <c r="O9" s="294">
        <v>5</v>
      </c>
      <c r="P9" s="309" t="s">
        <v>38</v>
      </c>
      <c r="Q9" s="284"/>
      <c r="R9" s="291"/>
      <c r="S9" s="299"/>
      <c r="T9" s="291"/>
    </row>
    <row r="10" spans="1:20" ht="18" customHeight="1">
      <c r="A10" s="287"/>
      <c r="B10" s="287"/>
      <c r="C10" s="284"/>
      <c r="D10" s="313" t="s">
        <v>157</v>
      </c>
      <c r="E10" s="314"/>
      <c r="F10" s="310"/>
      <c r="G10" s="310"/>
      <c r="H10" s="294">
        <v>6</v>
      </c>
      <c r="I10" s="295" t="s">
        <v>159</v>
      </c>
      <c r="J10" s="302"/>
      <c r="K10" s="311"/>
      <c r="L10" s="312">
        <v>6</v>
      </c>
      <c r="M10" s="303" t="s">
        <v>39</v>
      </c>
      <c r="N10" s="290"/>
      <c r="O10" s="294">
        <v>6</v>
      </c>
      <c r="P10" s="298" t="s">
        <v>40</v>
      </c>
      <c r="Q10" s="284"/>
      <c r="R10" s="291"/>
      <c r="S10" s="299"/>
      <c r="T10" s="291"/>
    </row>
    <row r="11" spans="1:20" ht="18" customHeight="1">
      <c r="A11" s="287"/>
      <c r="B11" s="287"/>
      <c r="C11" s="284"/>
      <c r="D11" s="315" t="s">
        <v>24</v>
      </c>
      <c r="E11" s="315" t="s">
        <v>4</v>
      </c>
      <c r="F11" s="293" t="s">
        <v>3</v>
      </c>
      <c r="G11" s="289"/>
      <c r="H11" s="316">
        <v>7</v>
      </c>
      <c r="I11" s="317" t="s">
        <v>160</v>
      </c>
      <c r="J11" s="302"/>
      <c r="K11" s="311"/>
      <c r="L11" s="312">
        <v>7</v>
      </c>
      <c r="M11" s="303" t="s">
        <v>42</v>
      </c>
      <c r="N11" s="290"/>
      <c r="O11" s="294">
        <v>7</v>
      </c>
      <c r="P11" s="298" t="s">
        <v>43</v>
      </c>
      <c r="Q11" s="284"/>
      <c r="R11" s="291"/>
      <c r="S11" s="299"/>
      <c r="T11" s="291"/>
    </row>
    <row r="12" spans="1:20" ht="18" customHeight="1">
      <c r="A12" s="287"/>
      <c r="B12" s="287"/>
      <c r="C12" s="284"/>
      <c r="D12" s="318">
        <v>1</v>
      </c>
      <c r="E12" s="319" t="s">
        <v>90</v>
      </c>
      <c r="F12" s="320"/>
      <c r="G12" s="311"/>
      <c r="H12" s="316">
        <v>8</v>
      </c>
      <c r="I12" s="307" t="s">
        <v>41</v>
      </c>
      <c r="J12" s="321"/>
      <c r="K12" s="311"/>
      <c r="L12" s="294">
        <v>8</v>
      </c>
      <c r="M12" s="303" t="s">
        <v>45</v>
      </c>
      <c r="N12" s="290"/>
      <c r="O12" s="294">
        <v>8</v>
      </c>
      <c r="P12" s="322" t="s">
        <v>46</v>
      </c>
      <c r="Q12" s="284"/>
      <c r="R12" s="291"/>
      <c r="S12" s="299"/>
      <c r="T12" s="291"/>
    </row>
    <row r="13" spans="1:20" ht="18" customHeight="1">
      <c r="A13" s="287"/>
      <c r="B13" s="287"/>
      <c r="C13" s="284"/>
      <c r="D13" s="318">
        <v>2</v>
      </c>
      <c r="E13" s="319" t="s">
        <v>89</v>
      </c>
      <c r="F13" s="320"/>
      <c r="G13" s="311"/>
      <c r="H13" s="316">
        <v>9</v>
      </c>
      <c r="I13" s="322" t="s">
        <v>84</v>
      </c>
      <c r="J13" s="297" t="s">
        <v>44</v>
      </c>
      <c r="K13" s="311"/>
      <c r="L13" s="294">
        <v>9</v>
      </c>
      <c r="M13" s="303" t="s">
        <v>48</v>
      </c>
      <c r="N13" s="290"/>
      <c r="O13" s="311"/>
      <c r="P13" s="284"/>
      <c r="Q13" s="284"/>
      <c r="R13" s="291"/>
      <c r="S13" s="299"/>
      <c r="T13" s="291"/>
    </row>
    <row r="14" spans="1:20" ht="18" customHeight="1">
      <c r="A14" s="287"/>
      <c r="B14" s="287"/>
      <c r="C14" s="284"/>
      <c r="D14" s="318">
        <v>3</v>
      </c>
      <c r="E14" s="323" t="s">
        <v>91</v>
      </c>
      <c r="F14" s="322"/>
      <c r="G14" s="311"/>
      <c r="H14" s="316">
        <v>10</v>
      </c>
      <c r="I14" s="322" t="s">
        <v>47</v>
      </c>
      <c r="J14" s="302"/>
      <c r="K14" s="311"/>
      <c r="L14" s="308"/>
      <c r="M14" s="310"/>
      <c r="N14" s="290"/>
      <c r="O14" s="311"/>
      <c r="P14" s="284"/>
      <c r="Q14" s="284"/>
      <c r="R14" s="291"/>
      <c r="S14" s="299"/>
      <c r="T14" s="291"/>
    </row>
    <row r="15" spans="1:20" ht="18" customHeight="1">
      <c r="A15" s="287"/>
      <c r="B15" s="287"/>
      <c r="C15" s="284"/>
      <c r="D15" s="318">
        <v>4</v>
      </c>
      <c r="E15" s="324" t="s">
        <v>92</v>
      </c>
      <c r="F15" s="322"/>
      <c r="G15" s="311"/>
      <c r="H15" s="316">
        <v>11</v>
      </c>
      <c r="I15" s="322" t="s">
        <v>49</v>
      </c>
      <c r="J15" s="302"/>
      <c r="K15" s="311"/>
      <c r="L15" s="308"/>
      <c r="M15" s="289"/>
      <c r="N15" s="311"/>
      <c r="O15" s="311"/>
      <c r="P15" s="311"/>
      <c r="Q15" s="284"/>
      <c r="R15" s="291"/>
      <c r="S15" s="299"/>
      <c r="T15" s="291"/>
    </row>
    <row r="16" spans="1:20" ht="18" customHeight="1">
      <c r="A16" s="287"/>
      <c r="B16" s="287"/>
      <c r="C16" s="284"/>
      <c r="D16" s="284"/>
      <c r="E16" s="311"/>
      <c r="F16" s="311"/>
      <c r="G16" s="311"/>
      <c r="H16" s="316">
        <v>12</v>
      </c>
      <c r="I16" s="322" t="s">
        <v>50</v>
      </c>
      <c r="J16" s="302"/>
      <c r="K16" s="311"/>
      <c r="L16" s="308"/>
      <c r="M16" s="311"/>
      <c r="N16" s="311"/>
      <c r="O16" s="311"/>
      <c r="P16" s="311"/>
      <c r="Q16" s="284"/>
      <c r="R16" s="291"/>
      <c r="S16" s="299"/>
      <c r="T16" s="291"/>
    </row>
    <row r="17" spans="1:20" ht="18" customHeight="1">
      <c r="A17" s="287"/>
      <c r="B17" s="287"/>
      <c r="C17" s="284"/>
      <c r="D17" s="284" t="s">
        <v>161</v>
      </c>
      <c r="E17" s="311"/>
      <c r="F17" s="311"/>
      <c r="G17" s="311"/>
      <c r="H17" s="316">
        <v>13</v>
      </c>
      <c r="I17" s="325" t="s">
        <v>51</v>
      </c>
      <c r="J17" s="321"/>
      <c r="K17" s="311"/>
      <c r="L17" s="308"/>
      <c r="M17" s="311"/>
      <c r="N17" s="311"/>
      <c r="O17" s="311"/>
      <c r="P17" s="311"/>
      <c r="Q17" s="284"/>
      <c r="R17" s="291"/>
      <c r="S17" s="299"/>
      <c r="T17" s="291"/>
    </row>
    <row r="18" spans="1:20" ht="18" customHeight="1">
      <c r="A18" s="287"/>
      <c r="B18" s="287"/>
      <c r="C18" s="284"/>
      <c r="D18" s="315" t="s">
        <v>24</v>
      </c>
      <c r="E18" s="315" t="s">
        <v>162</v>
      </c>
      <c r="F18" s="293"/>
      <c r="G18" s="311"/>
      <c r="H18" s="316">
        <v>14</v>
      </c>
      <c r="I18" s="322" t="s">
        <v>52</v>
      </c>
      <c r="J18" s="297" t="s">
        <v>53</v>
      </c>
      <c r="K18" s="311"/>
      <c r="L18" s="308"/>
      <c r="M18" s="311"/>
      <c r="N18" s="311"/>
      <c r="O18" s="311"/>
      <c r="P18" s="311"/>
      <c r="Q18" s="284"/>
      <c r="R18" s="291"/>
      <c r="S18" s="299"/>
      <c r="T18" s="291"/>
    </row>
    <row r="19" spans="1:20" ht="18" customHeight="1">
      <c r="A19" s="287"/>
      <c r="B19" s="287"/>
      <c r="C19" s="284"/>
      <c r="D19" s="318">
        <v>1</v>
      </c>
      <c r="E19" s="319" t="s">
        <v>144</v>
      </c>
      <c r="F19" s="320"/>
      <c r="G19" s="311"/>
      <c r="H19" s="316">
        <v>15</v>
      </c>
      <c r="I19" s="322" t="s">
        <v>54</v>
      </c>
      <c r="J19" s="302"/>
      <c r="K19" s="311"/>
      <c r="L19" s="308"/>
      <c r="M19" s="311"/>
      <c r="N19" s="311"/>
      <c r="O19" s="311"/>
      <c r="P19" s="311"/>
      <c r="Q19" s="284"/>
      <c r="R19" s="291"/>
      <c r="S19" s="299"/>
      <c r="T19" s="291"/>
    </row>
    <row r="20" spans="1:20" ht="18" customHeight="1">
      <c r="A20" s="287"/>
      <c r="B20" s="287"/>
      <c r="C20" s="284"/>
      <c r="D20" s="318">
        <v>2</v>
      </c>
      <c r="E20" s="319" t="s">
        <v>145</v>
      </c>
      <c r="F20" s="320"/>
      <c r="G20" s="311"/>
      <c r="H20" s="316">
        <v>16</v>
      </c>
      <c r="I20" s="322" t="s">
        <v>55</v>
      </c>
      <c r="J20" s="321"/>
      <c r="K20" s="311"/>
      <c r="L20" s="308"/>
      <c r="M20" s="311"/>
      <c r="N20" s="311"/>
      <c r="O20" s="311"/>
      <c r="P20" s="311"/>
      <c r="Q20" s="284"/>
      <c r="R20" s="291"/>
      <c r="S20" s="299"/>
      <c r="T20" s="291"/>
    </row>
    <row r="21" spans="1:20" ht="18" customHeight="1">
      <c r="A21" s="287"/>
      <c r="B21" s="287"/>
      <c r="C21" s="284"/>
      <c r="D21" s="318">
        <v>3</v>
      </c>
      <c r="E21" s="319" t="s">
        <v>146</v>
      </c>
      <c r="F21" s="322"/>
      <c r="G21" s="311"/>
      <c r="H21" s="316">
        <v>17</v>
      </c>
      <c r="I21" s="322" t="s">
        <v>56</v>
      </c>
      <c r="J21" s="297" t="s">
        <v>57</v>
      </c>
      <c r="K21" s="311"/>
      <c r="L21" s="308"/>
      <c r="M21" s="311"/>
      <c r="N21" s="311"/>
      <c r="O21" s="311"/>
      <c r="P21" s="311"/>
      <c r="Q21" s="284"/>
      <c r="R21" s="291"/>
      <c r="S21" s="299"/>
      <c r="T21" s="291"/>
    </row>
    <row r="22" spans="1:20" ht="18" customHeight="1">
      <c r="A22" s="311"/>
      <c r="B22" s="311"/>
      <c r="C22" s="284"/>
      <c r="D22" s="318">
        <v>4</v>
      </c>
      <c r="E22" s="323" t="s">
        <v>147</v>
      </c>
      <c r="F22" s="322"/>
      <c r="G22" s="311"/>
      <c r="H22" s="316">
        <v>18</v>
      </c>
      <c r="I22" s="322" t="s">
        <v>58</v>
      </c>
      <c r="J22" s="302"/>
      <c r="K22" s="311"/>
      <c r="L22" s="308"/>
      <c r="M22" s="311"/>
      <c r="N22" s="311"/>
      <c r="O22" s="311"/>
      <c r="P22" s="311"/>
      <c r="Q22" s="284"/>
      <c r="R22" s="291"/>
      <c r="S22" s="299"/>
      <c r="T22" s="291"/>
    </row>
    <row r="23" spans="1:20" ht="18" customHeight="1">
      <c r="A23" s="284"/>
      <c r="B23" s="284"/>
      <c r="C23" s="284"/>
      <c r="D23" s="318">
        <v>5</v>
      </c>
      <c r="E23" s="324" t="s">
        <v>163</v>
      </c>
      <c r="F23" s="322"/>
      <c r="G23" s="311"/>
      <c r="H23" s="316">
        <v>19</v>
      </c>
      <c r="I23" s="322" t="s">
        <v>59</v>
      </c>
      <c r="J23" s="302"/>
      <c r="K23" s="311"/>
      <c r="L23" s="308"/>
      <c r="M23" s="311"/>
      <c r="N23" s="311"/>
      <c r="O23" s="311"/>
      <c r="P23" s="311"/>
      <c r="Q23" s="284"/>
      <c r="R23" s="291"/>
      <c r="S23" s="299"/>
      <c r="T23" s="291"/>
    </row>
    <row r="24" spans="1:20" ht="18" customHeight="1">
      <c r="A24" s="284"/>
      <c r="B24" s="284"/>
      <c r="C24" s="284"/>
      <c r="D24" s="318">
        <v>6</v>
      </c>
      <c r="E24" s="324" t="s">
        <v>164</v>
      </c>
      <c r="F24" s="322"/>
      <c r="G24" s="311"/>
      <c r="H24" s="316">
        <v>20</v>
      </c>
      <c r="I24" s="322" t="s">
        <v>60</v>
      </c>
      <c r="J24" s="302"/>
      <c r="K24" s="284"/>
      <c r="L24" s="285"/>
      <c r="M24" s="284"/>
      <c r="N24" s="284"/>
      <c r="O24" s="311"/>
      <c r="P24" s="311"/>
      <c r="Q24" s="284"/>
      <c r="R24" s="291"/>
      <c r="S24" s="299"/>
      <c r="T24" s="291"/>
    </row>
    <row r="25" spans="1:20" ht="18" customHeight="1">
      <c r="A25" s="284"/>
      <c r="B25" s="284"/>
      <c r="C25" s="284"/>
      <c r="D25" s="318">
        <v>7</v>
      </c>
      <c r="E25" s="324" t="s">
        <v>165</v>
      </c>
      <c r="F25" s="322"/>
      <c r="G25" s="284"/>
      <c r="H25" s="316">
        <v>21</v>
      </c>
      <c r="I25" s="322" t="s">
        <v>61</v>
      </c>
      <c r="J25" s="302"/>
      <c r="K25" s="284"/>
      <c r="L25" s="285"/>
      <c r="M25" s="284"/>
      <c r="N25" s="284"/>
      <c r="O25" s="311"/>
      <c r="P25" s="311"/>
      <c r="Q25" s="284"/>
      <c r="R25" s="291"/>
      <c r="S25" s="299"/>
      <c r="T25" s="291"/>
    </row>
    <row r="26" spans="1:20" ht="18" customHeight="1">
      <c r="A26" s="284"/>
      <c r="B26" s="284"/>
      <c r="C26" s="284"/>
      <c r="D26" s="318">
        <v>8</v>
      </c>
      <c r="E26" s="324" t="s">
        <v>166</v>
      </c>
      <c r="F26" s="322"/>
      <c r="G26" s="284"/>
      <c r="H26" s="316">
        <v>22</v>
      </c>
      <c r="I26" s="322" t="s">
        <v>169</v>
      </c>
      <c r="J26" s="302"/>
      <c r="K26" s="284"/>
      <c r="L26" s="285"/>
      <c r="M26" s="284"/>
      <c r="N26" s="284"/>
      <c r="O26" s="284"/>
      <c r="P26" s="284"/>
      <c r="Q26" s="284"/>
      <c r="R26" s="291"/>
      <c r="S26" s="299"/>
      <c r="T26" s="291"/>
    </row>
    <row r="27" spans="1:20" ht="18" customHeight="1">
      <c r="A27" s="284"/>
      <c r="B27" s="284"/>
      <c r="C27" s="284"/>
      <c r="D27" s="318">
        <v>9</v>
      </c>
      <c r="E27" s="324" t="s">
        <v>167</v>
      </c>
      <c r="F27" s="322"/>
      <c r="G27" s="284"/>
      <c r="H27" s="316">
        <v>23</v>
      </c>
      <c r="I27" s="322" t="s">
        <v>62</v>
      </c>
      <c r="J27" s="302"/>
      <c r="K27" s="284"/>
      <c r="L27" s="285"/>
      <c r="M27" s="284"/>
      <c r="N27" s="284"/>
      <c r="O27" s="284"/>
      <c r="P27" s="284"/>
      <c r="Q27" s="284"/>
      <c r="R27" s="291"/>
      <c r="S27" s="299"/>
      <c r="T27" s="291"/>
    </row>
    <row r="28" spans="1:20" ht="18" customHeight="1">
      <c r="A28" s="284"/>
      <c r="B28" s="284"/>
      <c r="C28" s="284"/>
      <c r="D28" s="318">
        <v>10</v>
      </c>
      <c r="E28" s="324" t="s">
        <v>168</v>
      </c>
      <c r="F28" s="322"/>
      <c r="G28" s="284"/>
      <c r="H28" s="316">
        <v>24</v>
      </c>
      <c r="I28" s="325" t="s">
        <v>63</v>
      </c>
      <c r="J28" s="302"/>
      <c r="K28" s="284"/>
      <c r="L28" s="285"/>
      <c r="M28" s="284"/>
      <c r="N28" s="284"/>
      <c r="O28" s="284"/>
      <c r="P28" s="284"/>
      <c r="Q28" s="284"/>
      <c r="R28" s="290"/>
      <c r="S28" s="290"/>
      <c r="T28" s="290"/>
    </row>
    <row r="29" spans="1:20" ht="18" customHeight="1">
      <c r="A29" s="284"/>
      <c r="B29" s="284"/>
      <c r="C29" s="284"/>
      <c r="D29" s="318">
        <v>11</v>
      </c>
      <c r="E29" s="324" t="s">
        <v>170</v>
      </c>
      <c r="F29" s="322"/>
      <c r="G29" s="284"/>
      <c r="H29" s="316">
        <v>25</v>
      </c>
      <c r="I29" s="322" t="s">
        <v>64</v>
      </c>
      <c r="J29" s="302"/>
      <c r="K29" s="284"/>
      <c r="L29" s="285"/>
      <c r="M29" s="284"/>
      <c r="N29" s="284"/>
      <c r="O29" s="284"/>
      <c r="P29" s="284"/>
      <c r="Q29" s="284"/>
      <c r="R29" s="291"/>
      <c r="S29" s="299"/>
      <c r="T29" s="291"/>
    </row>
    <row r="30" spans="1:20" ht="18" customHeight="1">
      <c r="A30" s="284"/>
      <c r="B30" s="284"/>
      <c r="C30" s="284"/>
      <c r="D30" s="318">
        <v>12</v>
      </c>
      <c r="E30" s="324" t="s">
        <v>171</v>
      </c>
      <c r="F30" s="322"/>
      <c r="G30" s="284"/>
      <c r="H30" s="316">
        <v>26</v>
      </c>
      <c r="I30" s="326" t="s">
        <v>85</v>
      </c>
      <c r="J30" s="327" t="s">
        <v>2</v>
      </c>
      <c r="K30" s="284"/>
      <c r="L30" s="285"/>
      <c r="M30" s="284"/>
      <c r="N30" s="284"/>
      <c r="O30" s="284"/>
      <c r="P30" s="284"/>
      <c r="Q30" s="284"/>
      <c r="R30" s="291"/>
      <c r="S30" s="299"/>
      <c r="T30" s="291"/>
    </row>
    <row r="31" spans="1:20" ht="18" customHeight="1">
      <c r="A31" s="284"/>
      <c r="B31" s="284"/>
      <c r="C31" s="284"/>
      <c r="D31" s="318">
        <v>13</v>
      </c>
      <c r="E31" s="324" t="s">
        <v>172</v>
      </c>
      <c r="F31" s="322"/>
      <c r="G31" s="284"/>
      <c r="H31" s="316">
        <v>27</v>
      </c>
      <c r="I31" s="326" t="s">
        <v>86</v>
      </c>
      <c r="J31" s="328"/>
      <c r="K31" s="284"/>
      <c r="L31" s="285"/>
      <c r="M31" s="284"/>
      <c r="N31" s="284"/>
      <c r="O31" s="284"/>
      <c r="P31" s="284"/>
      <c r="Q31" s="284"/>
      <c r="R31" s="291"/>
      <c r="S31" s="299"/>
      <c r="T31" s="291"/>
    </row>
    <row r="32" spans="1:20" ht="18" customHeight="1">
      <c r="A32" s="284"/>
      <c r="B32" s="284"/>
      <c r="C32" s="284"/>
      <c r="D32" s="318">
        <v>14</v>
      </c>
      <c r="E32" s="324" t="s">
        <v>2</v>
      </c>
      <c r="F32" s="322"/>
      <c r="G32" s="284"/>
      <c r="H32" s="316">
        <v>28</v>
      </c>
      <c r="I32" s="326" t="s">
        <v>173</v>
      </c>
      <c r="J32" s="328"/>
      <c r="K32" s="284"/>
      <c r="L32" s="285"/>
      <c r="M32" s="284"/>
      <c r="N32" s="284"/>
      <c r="O32" s="284"/>
      <c r="P32" s="284"/>
      <c r="Q32" s="284"/>
      <c r="R32" s="291"/>
      <c r="S32" s="299"/>
      <c r="T32" s="291"/>
    </row>
    <row r="33" spans="1:20" ht="18" customHeight="1">
      <c r="A33" s="284"/>
      <c r="B33" s="284"/>
      <c r="C33" s="284"/>
      <c r="D33" s="284"/>
      <c r="E33" s="284"/>
      <c r="F33" s="284"/>
      <c r="G33" s="284"/>
      <c r="H33" s="316">
        <v>29</v>
      </c>
      <c r="I33" s="326" t="s">
        <v>65</v>
      </c>
      <c r="J33" s="329"/>
      <c r="K33" s="284"/>
      <c r="L33" s="285"/>
      <c r="M33" s="284"/>
      <c r="N33" s="284"/>
      <c r="O33" s="284"/>
      <c r="P33" s="284"/>
      <c r="Q33" s="284"/>
      <c r="R33" s="291"/>
      <c r="S33" s="299"/>
      <c r="T33" s="291"/>
    </row>
    <row r="34" spans="1:20" ht="18" customHeight="1">
      <c r="A34" s="284"/>
      <c r="B34" s="284"/>
      <c r="C34" s="284"/>
      <c r="D34" s="284"/>
      <c r="E34" s="284"/>
      <c r="F34" s="284"/>
      <c r="G34" s="284"/>
      <c r="H34" s="316">
        <v>30</v>
      </c>
      <c r="I34" s="325" t="s">
        <v>66</v>
      </c>
      <c r="J34" s="330" t="s">
        <v>67</v>
      </c>
      <c r="K34" s="284"/>
      <c r="L34" s="285"/>
      <c r="M34" s="284"/>
      <c r="N34" s="284"/>
      <c r="O34" s="284"/>
      <c r="P34" s="284"/>
      <c r="Q34" s="284"/>
      <c r="R34" s="291"/>
      <c r="S34" s="299"/>
      <c r="T34" s="291"/>
    </row>
    <row r="35" spans="1:20" ht="18" customHeight="1">
      <c r="A35" s="284"/>
      <c r="B35" s="284"/>
      <c r="C35" s="284"/>
      <c r="D35" s="284"/>
      <c r="E35" s="284"/>
      <c r="F35" s="284"/>
      <c r="G35" s="284"/>
      <c r="H35" s="316">
        <v>31</v>
      </c>
      <c r="I35" s="325" t="s">
        <v>68</v>
      </c>
      <c r="J35" s="331"/>
      <c r="K35" s="284"/>
      <c r="L35" s="285"/>
      <c r="M35" s="284"/>
      <c r="N35" s="284"/>
      <c r="O35" s="284"/>
      <c r="P35" s="284"/>
      <c r="Q35" s="284"/>
      <c r="R35" s="291"/>
      <c r="S35" s="299"/>
      <c r="T35" s="291"/>
    </row>
    <row r="36" spans="1:20" ht="18" customHeight="1">
      <c r="A36" s="284"/>
      <c r="B36" s="284"/>
      <c r="C36" s="284"/>
      <c r="D36" s="284"/>
      <c r="E36" s="284"/>
      <c r="F36" s="284"/>
      <c r="G36" s="284"/>
      <c r="H36" s="316">
        <v>32</v>
      </c>
      <c r="I36" s="325" t="s">
        <v>69</v>
      </c>
      <c r="J36" s="331"/>
      <c r="K36" s="284"/>
      <c r="L36" s="285"/>
      <c r="M36" s="284"/>
      <c r="N36" s="284"/>
      <c r="O36" s="284"/>
      <c r="P36" s="284"/>
      <c r="Q36" s="284"/>
      <c r="R36" s="291"/>
      <c r="S36" s="299"/>
      <c r="T36" s="291"/>
    </row>
    <row r="37" spans="1:20" ht="18" customHeight="1">
      <c r="A37" s="284"/>
      <c r="B37" s="284"/>
      <c r="C37" s="284"/>
      <c r="D37" s="284"/>
      <c r="E37" s="284"/>
      <c r="F37" s="284"/>
      <c r="G37" s="284"/>
      <c r="H37" s="316">
        <v>33</v>
      </c>
      <c r="I37" s="325" t="s">
        <v>70</v>
      </c>
      <c r="J37" s="331"/>
      <c r="K37" s="284"/>
      <c r="L37" s="285"/>
      <c r="M37" s="284"/>
      <c r="N37" s="284"/>
      <c r="O37" s="284"/>
      <c r="P37" s="284"/>
      <c r="Q37" s="284"/>
      <c r="R37" s="291"/>
      <c r="S37" s="299"/>
      <c r="T37" s="291"/>
    </row>
    <row r="38" spans="1:20" ht="18" customHeight="1">
      <c r="A38" s="284"/>
      <c r="B38" s="284"/>
      <c r="C38" s="284"/>
      <c r="D38" s="284"/>
      <c r="E38" s="284"/>
      <c r="F38" s="284"/>
      <c r="G38" s="284"/>
      <c r="H38" s="316">
        <v>34</v>
      </c>
      <c r="I38" s="325" t="s">
        <v>71</v>
      </c>
      <c r="J38" s="332"/>
      <c r="K38" s="284"/>
      <c r="L38" s="285"/>
      <c r="M38" s="284"/>
      <c r="N38" s="284"/>
      <c r="O38" s="284"/>
      <c r="P38" s="284"/>
      <c r="Q38" s="284"/>
      <c r="R38" s="291"/>
      <c r="S38" s="299"/>
      <c r="T38" s="291"/>
    </row>
    <row r="39" spans="1:20" ht="18" customHeight="1">
      <c r="A39" s="284"/>
      <c r="B39" s="284"/>
      <c r="C39" s="284"/>
      <c r="D39" s="284"/>
      <c r="E39" s="284"/>
      <c r="F39" s="284"/>
      <c r="G39" s="284"/>
      <c r="H39" s="285"/>
      <c r="I39" s="284"/>
      <c r="J39" s="284"/>
      <c r="K39" s="284"/>
      <c r="L39" s="285"/>
      <c r="M39" s="284"/>
      <c r="N39" s="284"/>
      <c r="O39" s="284"/>
      <c r="P39" s="284"/>
      <c r="Q39" s="284"/>
      <c r="R39" s="291"/>
      <c r="S39" s="299"/>
      <c r="T39" s="291"/>
    </row>
    <row r="40" spans="1:20" ht="18" customHeight="1">
      <c r="A40" s="284"/>
      <c r="B40" s="284"/>
      <c r="C40" s="284"/>
      <c r="D40" s="284"/>
      <c r="E40" s="284"/>
      <c r="F40" s="284"/>
      <c r="G40" s="284"/>
      <c r="H40" s="285"/>
      <c r="I40" s="284"/>
      <c r="J40" s="284"/>
      <c r="K40" s="284"/>
      <c r="L40" s="285"/>
      <c r="M40" s="284"/>
      <c r="N40" s="284"/>
      <c r="O40" s="284"/>
      <c r="P40" s="284"/>
      <c r="Q40" s="284"/>
      <c r="R40" s="291"/>
      <c r="S40" s="299"/>
      <c r="T40" s="291"/>
    </row>
    <row r="41" spans="1:20" ht="18" customHeight="1">
      <c r="A41" s="284"/>
      <c r="B41" s="284"/>
      <c r="C41" s="284"/>
      <c r="D41" s="284"/>
      <c r="E41" s="284"/>
      <c r="F41" s="284"/>
      <c r="G41" s="284"/>
      <c r="H41" s="285"/>
      <c r="I41" s="284"/>
      <c r="J41" s="284"/>
      <c r="K41" s="284"/>
      <c r="L41" s="285"/>
      <c r="M41" s="284" t="s">
        <v>174</v>
      </c>
      <c r="N41" s="284"/>
      <c r="O41" s="284"/>
      <c r="P41" s="284"/>
      <c r="Q41" s="284"/>
      <c r="R41" s="291"/>
      <c r="S41" s="299"/>
      <c r="T41" s="291"/>
    </row>
    <row r="42" spans="1:20" ht="18" customHeight="1">
      <c r="A42" s="284"/>
      <c r="B42" s="284"/>
      <c r="C42" s="284"/>
      <c r="D42" s="284"/>
      <c r="E42" s="284"/>
      <c r="F42" s="284"/>
      <c r="G42" s="284"/>
      <c r="H42" s="285"/>
      <c r="I42" s="284"/>
      <c r="J42" s="284"/>
      <c r="K42" s="284"/>
      <c r="L42" s="285"/>
      <c r="M42" s="284"/>
      <c r="N42" s="284"/>
      <c r="O42" s="284"/>
      <c r="P42" s="284"/>
      <c r="Q42" s="284"/>
      <c r="R42" s="291"/>
      <c r="S42" s="299"/>
      <c r="T42" s="291"/>
    </row>
    <row r="43" spans="1:20" ht="18" customHeight="1">
      <c r="A43" s="284"/>
      <c r="B43" s="284"/>
      <c r="C43" s="284"/>
      <c r="D43" s="284"/>
      <c r="E43" s="284"/>
      <c r="F43" s="284"/>
      <c r="G43" s="284"/>
      <c r="H43" s="285"/>
      <c r="I43" s="284"/>
      <c r="J43" s="284"/>
      <c r="K43" s="284"/>
      <c r="L43" s="285"/>
      <c r="M43" s="284"/>
      <c r="N43" s="284"/>
      <c r="O43" s="284"/>
      <c r="P43" s="284"/>
      <c r="Q43" s="284"/>
      <c r="R43" s="291"/>
      <c r="S43" s="299"/>
      <c r="T43" s="291"/>
    </row>
    <row r="44" spans="1:20" ht="18" customHeight="1">
      <c r="A44" s="284"/>
      <c r="B44" s="284"/>
      <c r="C44" s="284"/>
      <c r="D44" s="284"/>
      <c r="E44" s="284"/>
      <c r="F44" s="284"/>
      <c r="G44" s="284"/>
      <c r="H44" s="285"/>
      <c r="I44" s="284"/>
      <c r="J44" s="284"/>
      <c r="K44" s="284"/>
      <c r="L44" s="285"/>
      <c r="M44" s="284"/>
      <c r="N44" s="284"/>
      <c r="O44" s="284"/>
      <c r="P44" s="284"/>
      <c r="Q44" s="284"/>
      <c r="R44" s="291"/>
      <c r="S44" s="299"/>
      <c r="T44" s="291"/>
    </row>
    <row r="45" spans="1:20" ht="18" customHeight="1">
      <c r="A45" s="284"/>
      <c r="B45" s="284"/>
      <c r="C45" s="284"/>
      <c r="D45" s="284"/>
      <c r="E45" s="284"/>
      <c r="F45" s="284"/>
      <c r="G45" s="284"/>
      <c r="H45" s="285"/>
      <c r="I45" s="284"/>
      <c r="J45" s="284"/>
      <c r="K45" s="284"/>
      <c r="L45" s="285"/>
      <c r="M45" s="284"/>
      <c r="N45" s="284"/>
      <c r="O45" s="284"/>
      <c r="P45" s="284"/>
      <c r="Q45" s="284"/>
      <c r="R45" s="291"/>
      <c r="S45" s="299"/>
      <c r="T45" s="291"/>
    </row>
    <row r="46" spans="1:20" ht="18" customHeight="1">
      <c r="A46" s="284"/>
      <c r="B46" s="284"/>
      <c r="C46" s="284"/>
      <c r="D46" s="284"/>
      <c r="E46" s="284"/>
      <c r="F46" s="284"/>
      <c r="G46" s="284"/>
      <c r="H46" s="285"/>
      <c r="I46" s="284"/>
      <c r="J46" s="284"/>
      <c r="K46" s="284"/>
      <c r="L46" s="285"/>
      <c r="M46" s="284"/>
      <c r="N46" s="284"/>
      <c r="O46" s="284"/>
      <c r="P46" s="284"/>
      <c r="Q46" s="284"/>
      <c r="R46" s="291"/>
      <c r="S46" s="299"/>
      <c r="T46" s="291"/>
    </row>
    <row r="47" spans="1:20" ht="18" customHeight="1">
      <c r="A47" s="284"/>
      <c r="B47" s="284"/>
      <c r="C47" s="284"/>
      <c r="D47" s="284"/>
      <c r="E47" s="284"/>
      <c r="F47" s="284"/>
      <c r="G47" s="284"/>
      <c r="H47" s="285"/>
      <c r="I47" s="284"/>
      <c r="J47" s="284"/>
      <c r="K47" s="284"/>
      <c r="L47" s="285"/>
      <c r="M47" s="284"/>
      <c r="N47" s="284"/>
      <c r="O47" s="284"/>
      <c r="P47" s="284"/>
      <c r="Q47" s="284"/>
      <c r="R47" s="291"/>
      <c r="S47" s="299"/>
      <c r="T47" s="291"/>
    </row>
    <row r="48" spans="1:20" ht="18" customHeight="1">
      <c r="A48" s="284"/>
      <c r="B48" s="284"/>
      <c r="C48" s="284"/>
      <c r="G48" s="284"/>
      <c r="H48" s="285"/>
      <c r="I48" s="284"/>
      <c r="J48" s="284"/>
      <c r="K48" s="284"/>
      <c r="L48" s="285"/>
      <c r="M48" s="284"/>
      <c r="N48" s="284"/>
      <c r="O48" s="284"/>
      <c r="P48" s="284"/>
      <c r="Q48" s="284"/>
      <c r="R48" s="291"/>
      <c r="S48" s="299"/>
      <c r="T48" s="291"/>
    </row>
    <row r="49" spans="8:10" ht="18" customHeight="1">
      <c r="H49" s="285"/>
      <c r="I49" s="284"/>
      <c r="J49" s="284"/>
    </row>
    <row r="50" spans="8:10" ht="18" customHeight="1">
      <c r="H50" s="285"/>
      <c r="I50" s="284"/>
      <c r="J50" s="284"/>
    </row>
    <row r="51" spans="8:10" ht="18" customHeight="1">
      <c r="H51" s="285"/>
      <c r="I51" s="284"/>
      <c r="J51" s="284"/>
    </row>
    <row r="52" spans="8:10" ht="18" customHeight="1">
      <c r="H52" s="285"/>
      <c r="I52" s="284"/>
      <c r="J52" s="284"/>
    </row>
    <row r="53" spans="8:10" ht="18" customHeight="1"/>
  </sheetData>
  <mergeCells count="9">
    <mergeCell ref="J34:J38"/>
    <mergeCell ref="D7:D9"/>
    <mergeCell ref="E7:E9"/>
    <mergeCell ref="F7:F9"/>
    <mergeCell ref="J5:J12"/>
    <mergeCell ref="J13:J17"/>
    <mergeCell ref="J18:J20"/>
    <mergeCell ref="J21:J29"/>
    <mergeCell ref="J30:J33"/>
  </mergeCells>
  <phoneticPr fontId="3"/>
  <pageMargins left="0.39370078740157483" right="0.39370078740157483" top="0.39370078740157483" bottom="0.19685039370078741" header="0.51181102362204722" footer="0.51181102362204722"/>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CP51"/>
  <sheetViews>
    <sheetView showGridLines="0" zoomScaleNormal="100" zoomScaleSheetLayoutView="100" workbookViewId="0">
      <selection activeCell="D3" sqref="D3"/>
    </sheetView>
  </sheetViews>
  <sheetFormatPr defaultRowHeight="13.5"/>
  <cols>
    <col min="1" max="1" width="2.5" style="143" customWidth="1"/>
    <col min="2" max="2" width="4.25" style="143" customWidth="1"/>
    <col min="3" max="5" width="9" style="20"/>
    <col min="6" max="6" width="4" style="20" customWidth="1"/>
    <col min="7" max="7" width="16.875" style="20" customWidth="1"/>
    <col min="8" max="8" width="5.25" style="20" customWidth="1"/>
    <col min="9" max="9" width="10.75" style="145" customWidth="1"/>
    <col min="10" max="10" width="7.75" style="145" customWidth="1"/>
    <col min="11" max="11" width="4.25" style="145" customWidth="1"/>
    <col min="12" max="12" width="10.75" style="145" customWidth="1"/>
    <col min="13" max="14" width="9.625" style="145" customWidth="1"/>
    <col min="15" max="15" width="4.125" style="20" customWidth="1"/>
    <col min="16" max="16" width="11.375" style="20" customWidth="1"/>
    <col min="17" max="17" width="4.75" style="20" customWidth="1"/>
    <col min="18" max="18" width="29.125" style="20" customWidth="1"/>
    <col min="19" max="19" width="6.75" style="20" customWidth="1"/>
    <col min="20" max="21" width="9.875" style="20" customWidth="1"/>
    <col min="22" max="24" width="8.125" style="20" customWidth="1"/>
    <col min="25" max="28" width="9.875" style="20" customWidth="1"/>
    <col min="29" max="29" width="10.625" style="20" customWidth="1"/>
    <col min="30" max="30" width="7.625" style="21" customWidth="1"/>
    <col min="31" max="31" width="4.625" style="21" customWidth="1"/>
    <col min="32" max="32" width="9" style="20"/>
    <col min="33" max="33" width="4.625" style="21" customWidth="1"/>
    <col min="34" max="34" width="12" style="20" customWidth="1"/>
    <col min="35" max="35" width="6" style="20" customWidth="1"/>
    <col min="36" max="36" width="9.25" style="20" customWidth="1"/>
    <col min="37" max="37" width="7.875" style="20" customWidth="1"/>
    <col min="38" max="47" width="7.625" style="20" customWidth="1"/>
    <col min="48" max="49" width="8.75" style="20" customWidth="1"/>
    <col min="50" max="53" width="7.625" style="20" customWidth="1"/>
    <col min="54" max="55" width="8.75" style="20" customWidth="1"/>
    <col min="56" max="61" width="7.625" style="20" customWidth="1"/>
    <col min="62" max="62" width="5.125" style="20" customWidth="1"/>
    <col min="63" max="63" width="7.625" style="20" customWidth="1"/>
    <col min="64" max="64" width="5.125" style="20" customWidth="1"/>
    <col min="65" max="66" width="7.625" style="20" customWidth="1"/>
    <col min="67" max="67" width="7.625" style="146" customWidth="1"/>
    <col min="68" max="70" width="7.625" style="20" customWidth="1"/>
    <col min="71" max="72" width="7.625" style="146" customWidth="1"/>
    <col min="73" max="73" width="9" style="143"/>
    <col min="74" max="76" width="3.375" style="143" customWidth="1"/>
    <col min="77" max="83" width="3.375" style="143" bestFit="1" customWidth="1"/>
    <col min="84" max="85" width="4.25" style="143" bestFit="1" customWidth="1"/>
    <col min="86" max="86" width="3.375" style="143" bestFit="1" customWidth="1"/>
    <col min="87" max="88" width="3.375" style="143" customWidth="1"/>
    <col min="89" max="89" width="3.375" style="143" bestFit="1" customWidth="1"/>
    <col min="90" max="91" width="3.375" style="143" customWidth="1"/>
    <col min="92" max="92" width="3.375" style="143" bestFit="1" customWidth="1"/>
    <col min="93" max="93" width="5.25" style="143" bestFit="1" customWidth="1"/>
    <col min="94" max="94" width="6.625" style="143" customWidth="1"/>
    <col min="95" max="16384" width="9" style="143"/>
  </cols>
  <sheetData>
    <row r="1" spans="1:94" ht="12.75" customHeight="1">
      <c r="C1" s="144"/>
    </row>
    <row r="2" spans="1:94" ht="24">
      <c r="C2" s="144" t="s">
        <v>205</v>
      </c>
      <c r="D2" s="147"/>
      <c r="I2" s="148"/>
      <c r="J2" s="148"/>
      <c r="K2" s="148"/>
      <c r="L2" s="148"/>
      <c r="M2" s="148"/>
      <c r="N2" s="148"/>
      <c r="O2" s="147"/>
      <c r="P2" s="147"/>
      <c r="Q2" s="147"/>
      <c r="R2" s="147"/>
      <c r="S2" s="147"/>
      <c r="T2" s="147"/>
      <c r="U2" s="147"/>
      <c r="V2" s="147"/>
      <c r="W2" s="147"/>
      <c r="X2" s="147"/>
      <c r="Y2" s="147"/>
      <c r="Z2" s="147"/>
      <c r="AA2" s="147"/>
      <c r="AB2" s="147"/>
      <c r="AC2" s="147"/>
      <c r="AD2" s="149"/>
      <c r="AE2" s="149"/>
      <c r="AF2" s="147"/>
      <c r="AG2" s="149"/>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50"/>
      <c r="BF2" s="150"/>
      <c r="BG2" s="150"/>
      <c r="BH2" s="150"/>
      <c r="BI2" s="150"/>
      <c r="BJ2" s="150"/>
      <c r="BK2" s="150"/>
      <c r="BL2" s="150"/>
      <c r="BM2" s="150"/>
      <c r="BN2" s="150"/>
      <c r="BO2" s="150"/>
      <c r="BP2" s="150"/>
      <c r="BQ2" s="150"/>
      <c r="BR2" s="150"/>
      <c r="BS2" s="150"/>
      <c r="BT2" s="150"/>
    </row>
    <row r="3" spans="1:94" ht="24">
      <c r="C3" s="144" t="s">
        <v>251</v>
      </c>
      <c r="D3" s="147"/>
      <c r="I3" s="148"/>
      <c r="J3" s="148"/>
      <c r="K3" s="148"/>
      <c r="L3" s="148"/>
      <c r="M3" s="148"/>
      <c r="N3" s="148"/>
      <c r="O3" s="147"/>
      <c r="P3" s="147"/>
      <c r="Q3" s="147"/>
      <c r="R3" s="147"/>
      <c r="S3" s="147"/>
      <c r="T3" s="147"/>
      <c r="U3" s="147"/>
      <c r="V3" s="147"/>
      <c r="W3" s="147"/>
      <c r="X3" s="147"/>
      <c r="Y3" s="147"/>
      <c r="Z3" s="147"/>
      <c r="AA3" s="147"/>
      <c r="AB3" s="147"/>
      <c r="AC3" s="147"/>
      <c r="AD3" s="149"/>
      <c r="AE3" s="149"/>
      <c r="AF3" s="147"/>
      <c r="AG3" s="149"/>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50"/>
      <c r="BF3" s="150"/>
      <c r="BG3" s="150"/>
      <c r="BH3" s="150"/>
      <c r="BI3" s="150"/>
      <c r="BJ3" s="150"/>
      <c r="BK3" s="150"/>
      <c r="BL3" s="150"/>
      <c r="BM3" s="150"/>
      <c r="BN3" s="150"/>
      <c r="BO3" s="150"/>
      <c r="BP3" s="150"/>
      <c r="BQ3" s="150"/>
      <c r="BR3" s="150"/>
      <c r="BS3" s="150"/>
      <c r="BT3" s="150"/>
    </row>
    <row r="4" spans="1:94" ht="7.5" customHeight="1" thickBot="1">
      <c r="C4" s="151"/>
      <c r="D4" s="147"/>
      <c r="I4" s="148"/>
      <c r="J4" s="148"/>
      <c r="K4" s="148"/>
      <c r="L4" s="148"/>
      <c r="M4" s="148"/>
      <c r="N4" s="148"/>
      <c r="O4" s="147"/>
      <c r="P4" s="147"/>
      <c r="Q4" s="147"/>
      <c r="R4" s="147"/>
      <c r="S4" s="147"/>
      <c r="T4" s="147"/>
      <c r="U4" s="147"/>
      <c r="V4" s="147"/>
      <c r="W4" s="147"/>
      <c r="X4" s="147"/>
      <c r="Y4" s="147"/>
      <c r="Z4" s="147"/>
      <c r="AA4" s="147"/>
      <c r="AB4" s="147"/>
      <c r="AC4" s="147"/>
      <c r="AD4" s="149"/>
      <c r="AE4" s="149"/>
      <c r="AF4" s="147"/>
      <c r="AG4" s="149"/>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50"/>
      <c r="BF4" s="150"/>
      <c r="BG4" s="150"/>
      <c r="BH4" s="150"/>
      <c r="BI4" s="150"/>
      <c r="BJ4" s="150"/>
      <c r="BK4" s="150"/>
      <c r="BL4" s="150"/>
      <c r="BM4" s="150"/>
      <c r="BN4" s="150"/>
      <c r="BO4" s="150"/>
      <c r="BP4" s="150"/>
      <c r="BQ4" s="150"/>
      <c r="BR4" s="150"/>
      <c r="BS4" s="150"/>
      <c r="BT4" s="150"/>
    </row>
    <row r="5" spans="1:94" ht="18" customHeight="1">
      <c r="C5" s="152" t="s">
        <v>0</v>
      </c>
      <c r="D5" s="153" t="s">
        <v>1</v>
      </c>
      <c r="E5" s="153" t="s">
        <v>7</v>
      </c>
      <c r="F5" s="98" t="s">
        <v>109</v>
      </c>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5"/>
      <c r="AL5" s="99" t="s">
        <v>110</v>
      </c>
      <c r="AM5" s="100"/>
      <c r="AN5" s="100"/>
      <c r="AO5" s="100"/>
      <c r="AP5" s="100"/>
      <c r="AQ5" s="100"/>
      <c r="AR5" s="100"/>
      <c r="AS5" s="100"/>
      <c r="AT5" s="100"/>
      <c r="AU5" s="100"/>
      <c r="AV5" s="100"/>
      <c r="AW5" s="100"/>
      <c r="AX5" s="100"/>
      <c r="AY5" s="100"/>
      <c r="AZ5" s="100"/>
      <c r="BA5" s="100"/>
      <c r="BB5" s="100"/>
      <c r="BC5" s="100"/>
      <c r="BD5" s="36"/>
      <c r="BE5" s="58" t="s">
        <v>111</v>
      </c>
      <c r="BF5" s="59"/>
      <c r="BG5" s="59"/>
      <c r="BH5" s="59"/>
      <c r="BI5" s="59"/>
      <c r="BJ5" s="59"/>
      <c r="BK5" s="59"/>
      <c r="BL5" s="59"/>
      <c r="BM5" s="59"/>
      <c r="BN5" s="59"/>
      <c r="BO5" s="59"/>
      <c r="BP5" s="59"/>
      <c r="BQ5" s="59"/>
      <c r="BR5" s="59"/>
      <c r="BS5" s="59"/>
      <c r="BT5" s="60"/>
    </row>
    <row r="6" spans="1:94" ht="18" customHeight="1">
      <c r="C6" s="156"/>
      <c r="D6" s="134"/>
      <c r="E6" s="134"/>
      <c r="F6" s="64" t="s">
        <v>112</v>
      </c>
      <c r="G6" s="66" t="s">
        <v>8</v>
      </c>
      <c r="H6" s="2" t="s">
        <v>93</v>
      </c>
      <c r="I6" s="67" t="s">
        <v>113</v>
      </c>
      <c r="J6" s="68"/>
      <c r="K6" s="67" t="s">
        <v>114</v>
      </c>
      <c r="L6" s="73"/>
      <c r="M6" s="73"/>
      <c r="N6" s="68"/>
      <c r="O6" s="67" t="s">
        <v>115</v>
      </c>
      <c r="P6" s="157"/>
      <c r="Q6" s="158"/>
      <c r="R6" s="3"/>
      <c r="S6" s="4"/>
      <c r="T6" s="33"/>
      <c r="U6" s="76"/>
      <c r="V6" s="76"/>
      <c r="W6" s="76"/>
      <c r="X6" s="76"/>
      <c r="Y6" s="76"/>
      <c r="Z6" s="77"/>
      <c r="AA6" s="78" t="s">
        <v>116</v>
      </c>
      <c r="AB6" s="79"/>
      <c r="AC6" s="82" t="s">
        <v>117</v>
      </c>
      <c r="AD6" s="5"/>
      <c r="AE6" s="6"/>
      <c r="AF6" s="6"/>
      <c r="AG6" s="6"/>
      <c r="AH6" s="6" t="s">
        <v>118</v>
      </c>
      <c r="AI6" s="6"/>
      <c r="AJ6" s="6"/>
      <c r="AK6" s="7"/>
      <c r="AL6" s="102"/>
      <c r="AM6" s="103"/>
      <c r="AN6" s="103"/>
      <c r="AO6" s="103"/>
      <c r="AP6" s="103"/>
      <c r="AQ6" s="103"/>
      <c r="AR6" s="103"/>
      <c r="AS6" s="103"/>
      <c r="AT6" s="103"/>
      <c r="AU6" s="103"/>
      <c r="AV6" s="103"/>
      <c r="AW6" s="103"/>
      <c r="AX6" s="103"/>
      <c r="AY6" s="103"/>
      <c r="AZ6" s="103"/>
      <c r="BA6" s="103"/>
      <c r="BB6" s="103"/>
      <c r="BC6" s="103"/>
      <c r="BD6" s="37"/>
      <c r="BE6" s="61"/>
      <c r="BF6" s="62"/>
      <c r="BG6" s="62"/>
      <c r="BH6" s="62"/>
      <c r="BI6" s="62"/>
      <c r="BJ6" s="62"/>
      <c r="BK6" s="62"/>
      <c r="BL6" s="62"/>
      <c r="BM6" s="62"/>
      <c r="BN6" s="62"/>
      <c r="BO6" s="62"/>
      <c r="BP6" s="62"/>
      <c r="BQ6" s="62"/>
      <c r="BR6" s="62"/>
      <c r="BS6" s="62"/>
      <c r="BT6" s="63"/>
    </row>
    <row r="7" spans="1:94" ht="18" customHeight="1">
      <c r="C7" s="156"/>
      <c r="D7" s="134"/>
      <c r="E7" s="134"/>
      <c r="F7" s="65"/>
      <c r="G7" s="159"/>
      <c r="H7" s="1" t="s">
        <v>96</v>
      </c>
      <c r="I7" s="69"/>
      <c r="J7" s="70"/>
      <c r="K7" s="69"/>
      <c r="L7" s="74"/>
      <c r="M7" s="74"/>
      <c r="N7" s="70"/>
      <c r="O7" s="160"/>
      <c r="P7" s="161"/>
      <c r="Q7" s="83" t="s">
        <v>95</v>
      </c>
      <c r="R7" s="8" t="s">
        <v>9</v>
      </c>
      <c r="S7" s="9"/>
      <c r="T7" s="34"/>
      <c r="U7" s="42"/>
      <c r="V7" s="42"/>
      <c r="W7" s="42"/>
      <c r="X7" s="42"/>
      <c r="Y7" s="84" t="s">
        <v>75</v>
      </c>
      <c r="Z7" s="85"/>
      <c r="AA7" s="80"/>
      <c r="AB7" s="81"/>
      <c r="AC7" s="162"/>
      <c r="AD7" s="39"/>
      <c r="AE7" s="78" t="s">
        <v>119</v>
      </c>
      <c r="AF7" s="86"/>
      <c r="AG7" s="78" t="s">
        <v>120</v>
      </c>
      <c r="AH7" s="89"/>
      <c r="AI7" s="78" t="s">
        <v>10</v>
      </c>
      <c r="AJ7" s="163"/>
      <c r="AK7" s="10"/>
      <c r="AL7" s="92" t="s">
        <v>121</v>
      </c>
      <c r="AM7" s="93"/>
      <c r="AN7" s="94"/>
      <c r="AO7" s="46" t="s">
        <v>122</v>
      </c>
      <c r="AP7" s="46" t="s">
        <v>123</v>
      </c>
      <c r="AQ7" s="46" t="s">
        <v>124</v>
      </c>
      <c r="AR7" s="46" t="s">
        <v>125</v>
      </c>
      <c r="AS7" s="46" t="s">
        <v>126</v>
      </c>
      <c r="AT7" s="46" t="s">
        <v>127</v>
      </c>
      <c r="AU7" s="114" t="s">
        <v>108</v>
      </c>
      <c r="AV7" s="26"/>
      <c r="AW7" s="27"/>
      <c r="AX7" s="54" t="s">
        <v>128</v>
      </c>
      <c r="AY7" s="26"/>
      <c r="AZ7" s="27"/>
      <c r="BA7" s="54" t="s">
        <v>129</v>
      </c>
      <c r="BB7" s="26"/>
      <c r="BC7" s="26"/>
      <c r="BD7" s="125" t="s">
        <v>130</v>
      </c>
      <c r="BE7" s="127" t="s">
        <v>87</v>
      </c>
      <c r="BF7" s="128"/>
      <c r="BG7" s="128"/>
      <c r="BH7" s="128"/>
      <c r="BI7" s="128"/>
      <c r="BJ7" s="128"/>
      <c r="BK7" s="128"/>
      <c r="BL7" s="129"/>
      <c r="BM7" s="48" t="s">
        <v>88</v>
      </c>
      <c r="BN7" s="48"/>
      <c r="BO7" s="48"/>
      <c r="BP7" s="48"/>
      <c r="BQ7" s="48"/>
      <c r="BR7" s="48"/>
      <c r="BS7" s="48"/>
      <c r="BT7" s="49"/>
    </row>
    <row r="8" spans="1:94" ht="42.75" customHeight="1">
      <c r="C8" s="156"/>
      <c r="D8" s="134"/>
      <c r="E8" s="134"/>
      <c r="F8" s="65"/>
      <c r="G8" s="159"/>
      <c r="H8" s="50" t="s">
        <v>94</v>
      </c>
      <c r="I8" s="71"/>
      <c r="J8" s="72"/>
      <c r="K8" s="71"/>
      <c r="L8" s="75"/>
      <c r="M8" s="75"/>
      <c r="N8" s="72"/>
      <c r="O8" s="164"/>
      <c r="P8" s="165"/>
      <c r="Q8" s="83"/>
      <c r="R8" s="11" t="s">
        <v>131</v>
      </c>
      <c r="S8" s="12"/>
      <c r="T8" s="51" t="s">
        <v>11</v>
      </c>
      <c r="U8" s="51" t="s">
        <v>72</v>
      </c>
      <c r="V8" s="51" t="s">
        <v>73</v>
      </c>
      <c r="W8" s="51" t="s">
        <v>74</v>
      </c>
      <c r="X8" s="51" t="s">
        <v>14</v>
      </c>
      <c r="Y8" s="51" t="s">
        <v>12</v>
      </c>
      <c r="Z8" s="51" t="s">
        <v>13</v>
      </c>
      <c r="AA8" s="80"/>
      <c r="AB8" s="81"/>
      <c r="AC8" s="162"/>
      <c r="AD8" s="40" t="s">
        <v>132</v>
      </c>
      <c r="AE8" s="87"/>
      <c r="AF8" s="88"/>
      <c r="AG8" s="90"/>
      <c r="AH8" s="91"/>
      <c r="AI8" s="52" t="s">
        <v>133</v>
      </c>
      <c r="AJ8" s="166"/>
      <c r="AK8" s="53" t="s">
        <v>15</v>
      </c>
      <c r="AL8" s="95"/>
      <c r="AM8" s="96"/>
      <c r="AN8" s="97"/>
      <c r="AO8" s="47"/>
      <c r="AP8" s="47"/>
      <c r="AQ8" s="47"/>
      <c r="AR8" s="47"/>
      <c r="AS8" s="47"/>
      <c r="AT8" s="47"/>
      <c r="AU8" s="119"/>
      <c r="AV8" s="28"/>
      <c r="AW8" s="29"/>
      <c r="AX8" s="55"/>
      <c r="AY8" s="30"/>
      <c r="AZ8" s="29"/>
      <c r="BA8" s="55"/>
      <c r="BB8" s="28"/>
      <c r="BC8" s="28"/>
      <c r="BD8" s="126"/>
      <c r="BE8" s="167" t="s">
        <v>98</v>
      </c>
      <c r="BF8" s="168"/>
      <c r="BG8" s="169"/>
      <c r="BH8" s="54" t="s">
        <v>99</v>
      </c>
      <c r="BI8" s="31"/>
      <c r="BJ8" s="31"/>
      <c r="BK8" s="168"/>
      <c r="BL8" s="169"/>
      <c r="BM8" s="170" t="s">
        <v>100</v>
      </c>
      <c r="BN8" s="170" t="s">
        <v>101</v>
      </c>
      <c r="BO8" s="170" t="s">
        <v>102</v>
      </c>
      <c r="BP8" s="170" t="s">
        <v>103</v>
      </c>
      <c r="BQ8" s="170" t="s">
        <v>175</v>
      </c>
      <c r="BR8" s="170" t="s">
        <v>104</v>
      </c>
      <c r="BS8" s="46" t="s">
        <v>105</v>
      </c>
      <c r="BT8" s="171" t="s">
        <v>249</v>
      </c>
    </row>
    <row r="9" spans="1:94" ht="25.5" customHeight="1">
      <c r="C9" s="156"/>
      <c r="D9" s="134"/>
      <c r="E9" s="134"/>
      <c r="F9" s="65"/>
      <c r="G9" s="159"/>
      <c r="H9" s="50"/>
      <c r="I9" s="105" t="s">
        <v>134</v>
      </c>
      <c r="J9" s="107" t="s">
        <v>135</v>
      </c>
      <c r="K9" s="109" t="s">
        <v>16</v>
      </c>
      <c r="L9" s="111" t="s">
        <v>17</v>
      </c>
      <c r="M9" s="67" t="s">
        <v>136</v>
      </c>
      <c r="N9" s="68"/>
      <c r="O9" s="109" t="s">
        <v>16</v>
      </c>
      <c r="P9" s="56" t="s">
        <v>17</v>
      </c>
      <c r="Q9" s="83"/>
      <c r="R9" s="120"/>
      <c r="S9" s="13"/>
      <c r="T9" s="51"/>
      <c r="U9" s="51"/>
      <c r="V9" s="51"/>
      <c r="W9" s="51"/>
      <c r="X9" s="51"/>
      <c r="Y9" s="51"/>
      <c r="Z9" s="51"/>
      <c r="AA9" s="80"/>
      <c r="AB9" s="81"/>
      <c r="AC9" s="162"/>
      <c r="AD9" s="40"/>
      <c r="AE9" s="66" t="s">
        <v>18</v>
      </c>
      <c r="AF9" s="56" t="s">
        <v>17</v>
      </c>
      <c r="AG9" s="66" t="s">
        <v>18</v>
      </c>
      <c r="AH9" s="111" t="s">
        <v>17</v>
      </c>
      <c r="AI9" s="114" t="s">
        <v>19</v>
      </c>
      <c r="AJ9" s="14"/>
      <c r="AK9" s="53"/>
      <c r="AL9" s="130" t="s">
        <v>137</v>
      </c>
      <c r="AM9" s="46" t="s">
        <v>138</v>
      </c>
      <c r="AN9" s="131" t="s">
        <v>178</v>
      </c>
      <c r="AO9" s="47"/>
      <c r="AP9" s="47"/>
      <c r="AQ9" s="47"/>
      <c r="AR9" s="47"/>
      <c r="AS9" s="47"/>
      <c r="AT9" s="47"/>
      <c r="AU9" s="115"/>
      <c r="AV9" s="46" t="s">
        <v>200</v>
      </c>
      <c r="AW9" s="116" t="s">
        <v>201</v>
      </c>
      <c r="AX9" s="47"/>
      <c r="AY9" s="46" t="s">
        <v>250</v>
      </c>
      <c r="AZ9" s="116" t="s">
        <v>245</v>
      </c>
      <c r="BA9" s="47"/>
      <c r="BB9" s="116" t="s">
        <v>203</v>
      </c>
      <c r="BC9" s="122" t="s">
        <v>204</v>
      </c>
      <c r="BD9" s="126"/>
      <c r="BE9" s="172"/>
      <c r="BF9" s="173"/>
      <c r="BG9" s="174"/>
      <c r="BH9" s="55"/>
      <c r="BI9" s="30"/>
      <c r="BJ9" s="30"/>
      <c r="BK9" s="175"/>
      <c r="BL9" s="176"/>
      <c r="BM9" s="177"/>
      <c r="BN9" s="177"/>
      <c r="BO9" s="177"/>
      <c r="BP9" s="177"/>
      <c r="BQ9" s="177"/>
      <c r="BR9" s="177"/>
      <c r="BS9" s="47"/>
      <c r="BT9" s="178"/>
    </row>
    <row r="10" spans="1:94" ht="74.25" thickBot="1">
      <c r="A10" s="179" t="s">
        <v>139</v>
      </c>
      <c r="B10" s="179" t="s">
        <v>246</v>
      </c>
      <c r="C10" s="180"/>
      <c r="D10" s="133"/>
      <c r="E10" s="133"/>
      <c r="F10" s="65"/>
      <c r="G10" s="159"/>
      <c r="H10" s="50"/>
      <c r="I10" s="137"/>
      <c r="J10" s="138"/>
      <c r="K10" s="110"/>
      <c r="L10" s="112"/>
      <c r="M10" s="38" t="s">
        <v>140</v>
      </c>
      <c r="N10" s="38" t="s">
        <v>141</v>
      </c>
      <c r="O10" s="139"/>
      <c r="P10" s="57"/>
      <c r="Q10" s="136"/>
      <c r="R10" s="121"/>
      <c r="S10" s="15" t="s">
        <v>142</v>
      </c>
      <c r="T10" s="34"/>
      <c r="U10" s="35"/>
      <c r="V10" s="35"/>
      <c r="W10" s="35"/>
      <c r="X10" s="35"/>
      <c r="Y10" s="35"/>
      <c r="Z10" s="35"/>
      <c r="AA10" s="35"/>
      <c r="AB10" s="16" t="s">
        <v>143</v>
      </c>
      <c r="AC10" s="35"/>
      <c r="AD10" s="40"/>
      <c r="AE10" s="113"/>
      <c r="AF10" s="57"/>
      <c r="AG10" s="113"/>
      <c r="AH10" s="112"/>
      <c r="AI10" s="115"/>
      <c r="AJ10" s="43" t="s">
        <v>20</v>
      </c>
      <c r="AK10" s="17" t="s">
        <v>21</v>
      </c>
      <c r="AL10" s="140"/>
      <c r="AM10" s="118"/>
      <c r="AN10" s="141"/>
      <c r="AO10" s="47"/>
      <c r="AP10" s="47"/>
      <c r="AQ10" s="47"/>
      <c r="AR10" s="47"/>
      <c r="AS10" s="47"/>
      <c r="AT10" s="47"/>
      <c r="AU10" s="115"/>
      <c r="AV10" s="47"/>
      <c r="AW10" s="124"/>
      <c r="AX10" s="47"/>
      <c r="AY10" s="118"/>
      <c r="AZ10" s="124"/>
      <c r="BA10" s="47"/>
      <c r="BB10" s="117"/>
      <c r="BC10" s="142"/>
      <c r="BD10" s="135"/>
      <c r="BE10" s="334"/>
      <c r="BF10" s="335" t="s">
        <v>176</v>
      </c>
      <c r="BG10" s="335" t="s">
        <v>177</v>
      </c>
      <c r="BH10" s="118"/>
      <c r="BI10" s="336" t="s">
        <v>239</v>
      </c>
      <c r="BJ10" s="337"/>
      <c r="BK10" s="336" t="s">
        <v>240</v>
      </c>
      <c r="BL10" s="337"/>
      <c r="BM10" s="338"/>
      <c r="BN10" s="338"/>
      <c r="BO10" s="338"/>
      <c r="BP10" s="338"/>
      <c r="BQ10" s="338"/>
      <c r="BR10" s="338"/>
      <c r="BS10" s="118"/>
      <c r="BT10" s="339"/>
      <c r="BU10" s="185"/>
      <c r="BV10" s="186" t="s">
        <v>193</v>
      </c>
      <c r="BW10" s="186" t="s">
        <v>191</v>
      </c>
      <c r="BX10" s="186" t="s">
        <v>192</v>
      </c>
      <c r="BY10" s="186" t="s">
        <v>5</v>
      </c>
      <c r="BZ10" s="186" t="s">
        <v>77</v>
      </c>
      <c r="CA10" s="186" t="s">
        <v>78</v>
      </c>
      <c r="CB10" s="186" t="s">
        <v>6</v>
      </c>
      <c r="CC10" s="186" t="s">
        <v>82</v>
      </c>
      <c r="CD10" s="186" t="s">
        <v>79</v>
      </c>
      <c r="CE10" s="186" t="s">
        <v>80</v>
      </c>
      <c r="CF10" s="186" t="s">
        <v>190</v>
      </c>
      <c r="CG10" s="186" t="s">
        <v>189</v>
      </c>
      <c r="CH10" s="186" t="s">
        <v>81</v>
      </c>
      <c r="CI10" s="186" t="s">
        <v>194</v>
      </c>
      <c r="CJ10" s="186" t="s">
        <v>195</v>
      </c>
      <c r="CK10" s="186" t="s">
        <v>83</v>
      </c>
      <c r="CL10" s="186" t="s">
        <v>196</v>
      </c>
      <c r="CM10" s="186" t="s">
        <v>197</v>
      </c>
      <c r="CN10" s="186" t="s">
        <v>97</v>
      </c>
      <c r="CO10" s="187" t="s">
        <v>198</v>
      </c>
      <c r="CP10" s="187" t="s">
        <v>199</v>
      </c>
    </row>
    <row r="11" spans="1:94" s="211" customFormat="1" ht="18" customHeight="1" thickBot="1">
      <c r="A11" s="188"/>
      <c r="B11" s="188"/>
      <c r="C11" s="189"/>
      <c r="D11" s="190"/>
      <c r="E11" s="190"/>
      <c r="F11" s="191"/>
      <c r="G11" s="192">
        <f>MAX(F12:F28)</f>
        <v>7</v>
      </c>
      <c r="H11" s="192"/>
      <c r="I11" s="193"/>
      <c r="J11" s="193"/>
      <c r="K11" s="193"/>
      <c r="L11" s="193"/>
      <c r="M11" s="193"/>
      <c r="N11" s="193"/>
      <c r="O11" s="190"/>
      <c r="P11" s="192"/>
      <c r="Q11" s="194"/>
      <c r="R11" s="195"/>
      <c r="S11" s="195"/>
      <c r="T11" s="196">
        <f>SUM(T12:T28)</f>
        <v>220280000</v>
      </c>
      <c r="U11" s="196">
        <f t="shared" ref="U11:AB11" si="0">SUM(U12:U28)</f>
        <v>103180000</v>
      </c>
      <c r="V11" s="196">
        <f t="shared" si="0"/>
        <v>0</v>
      </c>
      <c r="W11" s="196">
        <f t="shared" si="0"/>
        <v>0</v>
      </c>
      <c r="X11" s="196">
        <f t="shared" si="0"/>
        <v>0</v>
      </c>
      <c r="Y11" s="196">
        <f>SUM(Y12:Y28)</f>
        <v>103180000</v>
      </c>
      <c r="Z11" s="196">
        <f t="shared" si="0"/>
        <v>13920000</v>
      </c>
      <c r="AA11" s="196">
        <f t="shared" si="0"/>
        <v>93180000</v>
      </c>
      <c r="AB11" s="197">
        <f t="shared" si="0"/>
        <v>103180000</v>
      </c>
      <c r="AC11" s="196"/>
      <c r="AD11" s="198"/>
      <c r="AE11" s="192"/>
      <c r="AF11" s="192"/>
      <c r="AG11" s="192"/>
      <c r="AH11" s="193"/>
      <c r="AI11" s="192">
        <f>SUMPRODUCT(1/(COUNTIF(B12:B28,B12:B28)))-1</f>
        <v>2.0000000000000004</v>
      </c>
      <c r="AJ11" s="199">
        <f t="shared" ref="AJ11" si="1">SUM(AJ12:AJ28)</f>
        <v>64500000</v>
      </c>
      <c r="AK11" s="200">
        <f>ROUNDDOWN(AJ11*1/15,-3)/1000</f>
        <v>4300</v>
      </c>
      <c r="AL11" s="201">
        <f>COUNTIF(AL12:AL28,"&gt;0")*3</f>
        <v>6</v>
      </c>
      <c r="AM11" s="192">
        <f>COUNTIF(AM12:AM28,"&gt;0")*2</f>
        <v>6</v>
      </c>
      <c r="AN11" s="192">
        <f>COUNTIF(AN12:AN28,"&gt;0")*1</f>
        <v>2</v>
      </c>
      <c r="AO11" s="192">
        <f>COUNTIF(AO12:AO28,"&gt;0")*1</f>
        <v>2</v>
      </c>
      <c r="AP11" s="192">
        <f>COUNTIF(AP12:AP28,"&gt;0")*1</f>
        <v>1</v>
      </c>
      <c r="AQ11" s="192">
        <f t="shared" ref="AQ11:BB11" si="2">COUNTIF(AQ12:AQ28,"&gt;0")*1</f>
        <v>1</v>
      </c>
      <c r="AR11" s="192">
        <f t="shared" si="2"/>
        <v>0</v>
      </c>
      <c r="AS11" s="192">
        <f t="shared" si="2"/>
        <v>1</v>
      </c>
      <c r="AT11" s="192">
        <f>COUNTIF(AT12:AT28,"&gt;0")*3</f>
        <v>6</v>
      </c>
      <c r="AU11" s="192">
        <f t="shared" si="2"/>
        <v>2</v>
      </c>
      <c r="AV11" s="202">
        <f>SUM(SUMIF(AV12:AV28,"&lt;=4",AV12:AV28),COUNTIF(AV12:AV28,"&gt;=5")*4)</f>
        <v>6</v>
      </c>
      <c r="AW11" s="202">
        <f t="shared" si="2"/>
        <v>1</v>
      </c>
      <c r="AX11" s="192">
        <f>COUNTIF(AX12:AX28,"&gt;0")*2</f>
        <v>2</v>
      </c>
      <c r="AY11" s="203">
        <f>COUNTIF(AY12:AY28,"&gt;0")*3</f>
        <v>3</v>
      </c>
      <c r="AZ11" s="203">
        <f t="shared" si="2"/>
        <v>1</v>
      </c>
      <c r="BA11" s="192">
        <f t="shared" si="2"/>
        <v>2</v>
      </c>
      <c r="BB11" s="202">
        <f t="shared" si="2"/>
        <v>2</v>
      </c>
      <c r="BC11" s="204">
        <f>SUM(SUMIF(BC12:BC28,"&lt;=3",BC12:BC28),COUNTIF(BC12:BC28,"&gt;=4")*3)</f>
        <v>4</v>
      </c>
      <c r="BD11" s="205">
        <f>COUNTIF(BD12:BD28,"&gt;0")*3</f>
        <v>0</v>
      </c>
      <c r="BE11" s="201">
        <f t="shared" ref="BE11" si="3">COUNTIF(BE12:BE28,"&gt;0")</f>
        <v>5</v>
      </c>
      <c r="BF11" s="206"/>
      <c r="BG11" s="207"/>
      <c r="BH11" s="192">
        <f>COUNTIF(BH12:BH28,"&gt;0")</f>
        <v>2</v>
      </c>
      <c r="BI11" s="208"/>
      <c r="BJ11" s="209"/>
      <c r="BK11" s="208"/>
      <c r="BL11" s="209"/>
      <c r="BM11" s="192">
        <f t="shared" ref="BM11:BT11" si="4">COUNTIF(BM12:BM28,"&gt;0")</f>
        <v>3</v>
      </c>
      <c r="BN11" s="192">
        <f t="shared" si="4"/>
        <v>1</v>
      </c>
      <c r="BO11" s="192">
        <f t="shared" si="4"/>
        <v>2</v>
      </c>
      <c r="BP11" s="192">
        <f t="shared" si="4"/>
        <v>1</v>
      </c>
      <c r="BQ11" s="192">
        <f t="shared" si="4"/>
        <v>0</v>
      </c>
      <c r="BR11" s="192">
        <f t="shared" si="4"/>
        <v>0</v>
      </c>
      <c r="BS11" s="192">
        <f t="shared" si="4"/>
        <v>0</v>
      </c>
      <c r="BT11" s="210">
        <f t="shared" si="4"/>
        <v>0</v>
      </c>
      <c r="BV11" s="340">
        <f>SUM(BV12:BV28)</f>
        <v>6</v>
      </c>
      <c r="BW11" s="341">
        <f t="shared" ref="BW11:CN11" si="5">SUM(BW12:BW28)</f>
        <v>6</v>
      </c>
      <c r="BX11" s="341">
        <f t="shared" si="5"/>
        <v>2</v>
      </c>
      <c r="BY11" s="341">
        <f t="shared" si="5"/>
        <v>2</v>
      </c>
      <c r="BZ11" s="341">
        <f t="shared" si="5"/>
        <v>1</v>
      </c>
      <c r="CA11" s="341">
        <f t="shared" si="5"/>
        <v>1</v>
      </c>
      <c r="CB11" s="341">
        <f t="shared" si="5"/>
        <v>0</v>
      </c>
      <c r="CC11" s="341">
        <f>SUM(CC12:CC28)</f>
        <v>1</v>
      </c>
      <c r="CD11" s="341">
        <f t="shared" si="5"/>
        <v>6</v>
      </c>
      <c r="CE11" s="341">
        <f t="shared" si="5"/>
        <v>2</v>
      </c>
      <c r="CF11" s="341">
        <f t="shared" si="5"/>
        <v>6</v>
      </c>
      <c r="CG11" s="341">
        <f t="shared" si="5"/>
        <v>1</v>
      </c>
      <c r="CH11" s="341">
        <f t="shared" si="5"/>
        <v>2</v>
      </c>
      <c r="CI11" s="341">
        <f t="shared" si="5"/>
        <v>3</v>
      </c>
      <c r="CJ11" s="341">
        <f t="shared" si="5"/>
        <v>1</v>
      </c>
      <c r="CK11" s="341">
        <f t="shared" si="5"/>
        <v>2</v>
      </c>
      <c r="CL11" s="341">
        <f t="shared" si="5"/>
        <v>2</v>
      </c>
      <c r="CM11" s="341">
        <f t="shared" si="5"/>
        <v>4</v>
      </c>
      <c r="CN11" s="341">
        <f t="shared" si="5"/>
        <v>0</v>
      </c>
      <c r="CO11" s="342">
        <f>SUM(BV11:CN11)</f>
        <v>48</v>
      </c>
      <c r="CP11" s="343">
        <f>CO11/G11</f>
        <v>6.8571428571428568</v>
      </c>
    </row>
    <row r="12" spans="1:94" ht="18" customHeight="1">
      <c r="A12" s="145" t="str">
        <f>C12&amp;D12&amp;E12&amp;G12</f>
        <v>○○県○○市○○経営　太郎</v>
      </c>
      <c r="B12" s="145" t="str">
        <f>IF(AI12="","",C12&amp;D12&amp;E12&amp;G12)</f>
        <v/>
      </c>
      <c r="C12" s="214" t="s">
        <v>206</v>
      </c>
      <c r="D12" s="215" t="s">
        <v>207</v>
      </c>
      <c r="E12" s="215" t="s">
        <v>208</v>
      </c>
      <c r="F12" s="216">
        <v>1</v>
      </c>
      <c r="G12" s="44" t="s">
        <v>209</v>
      </c>
      <c r="H12" s="44" t="s">
        <v>210</v>
      </c>
      <c r="I12" s="217" t="s">
        <v>221</v>
      </c>
      <c r="J12" s="217" t="s">
        <v>222</v>
      </c>
      <c r="K12" s="218">
        <v>1</v>
      </c>
      <c r="L12" s="217" t="str">
        <f>IF(K12&gt;0,VLOOKUP(K12,[2]整理番号表!D$12:E$15,2,FALSE),"")</f>
        <v>認定農業者（個別）</v>
      </c>
      <c r="M12" s="217" t="s">
        <v>144</v>
      </c>
      <c r="N12" s="217" t="s">
        <v>145</v>
      </c>
      <c r="O12" s="215">
        <v>1</v>
      </c>
      <c r="P12" s="216" t="str">
        <f>IF(O12&gt;0,VLOOKUP(O12,整理番号表!H$5:I$38,2,FALSE),"")</f>
        <v>トラクター</v>
      </c>
      <c r="Q12" s="219">
        <v>1</v>
      </c>
      <c r="R12" s="220" t="s">
        <v>225</v>
      </c>
      <c r="S12" s="217" t="s">
        <v>242</v>
      </c>
      <c r="T12" s="221">
        <f t="shared" ref="T12:T28" si="6">SUM(U12:Z12)</f>
        <v>11880000</v>
      </c>
      <c r="U12" s="222">
        <v>5500000</v>
      </c>
      <c r="V12" s="222"/>
      <c r="W12" s="222"/>
      <c r="X12" s="222"/>
      <c r="Y12" s="222">
        <v>5500000</v>
      </c>
      <c r="Z12" s="222">
        <v>880000</v>
      </c>
      <c r="AA12" s="221" t="str">
        <f t="shared" ref="AA12:AA15" si="7">IF(AB12&gt;0,IF(J12="法人",IF(AB12&gt;30000000,30000000,AB12),IF(AB12&gt;15000000,15000000,AB12)),"")</f>
        <v/>
      </c>
      <c r="AB12" s="223">
        <f>IF(A12&lt;&gt;A13,SUMIF($A$12:$A$10002,A12,$U$12:$U$10002),0)</f>
        <v>0</v>
      </c>
      <c r="AC12" s="222"/>
      <c r="AD12" s="224">
        <f>IF(T12&gt;0,Y12/T12,"")</f>
        <v>0.46296296296296297</v>
      </c>
      <c r="AE12" s="44">
        <v>1</v>
      </c>
      <c r="AF12" s="225" t="str">
        <f>IF(AE12&gt;0,VLOOKUP(AE12,整理番号表!L$5:M$13,2,FALSE),"")</f>
        <v>農協</v>
      </c>
      <c r="AG12" s="44">
        <v>8</v>
      </c>
      <c r="AH12" s="225" t="str">
        <f>IF(AG12&gt;0,VLOOKUP(AG12,整理番号表!O$5:P$12,2,FALSE),"")</f>
        <v>一般資金（プロパー資金）</v>
      </c>
      <c r="AI12" s="44"/>
      <c r="AJ12" s="226">
        <f>IF(AI12=1,Y12,0)</f>
        <v>0</v>
      </c>
      <c r="AK12" s="227"/>
      <c r="AL12" s="228">
        <v>1</v>
      </c>
      <c r="AM12" s="229"/>
      <c r="AN12" s="229"/>
      <c r="AO12" s="229">
        <v>1</v>
      </c>
      <c r="AP12" s="229"/>
      <c r="AQ12" s="229"/>
      <c r="AR12" s="229"/>
      <c r="AS12" s="229"/>
      <c r="AT12" s="229"/>
      <c r="AU12" s="229"/>
      <c r="AV12" s="229"/>
      <c r="AW12" s="229"/>
      <c r="AX12" s="229"/>
      <c r="AY12" s="229"/>
      <c r="AZ12" s="229"/>
      <c r="BA12" s="229"/>
      <c r="BB12" s="229"/>
      <c r="BC12" s="229"/>
      <c r="BD12" s="230"/>
      <c r="BE12" s="231">
        <v>1</v>
      </c>
      <c r="BF12" s="232">
        <v>20000</v>
      </c>
      <c r="BG12" s="232">
        <v>25000</v>
      </c>
      <c r="BH12" s="44"/>
      <c r="BI12" s="233"/>
      <c r="BJ12" s="234"/>
      <c r="BK12" s="233"/>
      <c r="BL12" s="234"/>
      <c r="BM12" s="44">
        <v>1</v>
      </c>
      <c r="BN12" s="44"/>
      <c r="BO12" s="44"/>
      <c r="BP12" s="44"/>
      <c r="BQ12" s="44"/>
      <c r="BR12" s="44"/>
      <c r="BS12" s="44"/>
      <c r="BT12" s="235"/>
      <c r="BV12" s="143">
        <f t="shared" ref="BV12:BV28" si="8">AL12*3</f>
        <v>3</v>
      </c>
      <c r="BW12" s="143">
        <f t="shared" ref="BW12:BW28" si="9">AM12*2</f>
        <v>0</v>
      </c>
      <c r="BX12" s="143">
        <f t="shared" ref="BX12:BX28" si="10">AN12*1</f>
        <v>0</v>
      </c>
      <c r="BY12" s="143">
        <f t="shared" ref="BY12:BY28" si="11">AO12*1</f>
        <v>1</v>
      </c>
      <c r="BZ12" s="143">
        <f t="shared" ref="BZ12:BZ28" si="12">AP12*1</f>
        <v>0</v>
      </c>
      <c r="CA12" s="143">
        <f t="shared" ref="CA12:CA28" si="13">AQ12*1</f>
        <v>0</v>
      </c>
      <c r="CB12" s="143">
        <f t="shared" ref="CB12:CB28" si="14">AR12*1</f>
        <v>0</v>
      </c>
      <c r="CC12" s="143">
        <f t="shared" ref="CC12:CC28" si="15">AS12*1</f>
        <v>0</v>
      </c>
      <c r="CD12" s="143">
        <f t="shared" ref="CD12:CD28" si="16">AT12*3</f>
        <v>0</v>
      </c>
      <c r="CE12" s="143">
        <f t="shared" ref="CE12:CE27" si="17">AU12*1</f>
        <v>0</v>
      </c>
      <c r="CF12" s="143">
        <f>IF(AV12*1&gt;=4,4,AV12*1)</f>
        <v>0</v>
      </c>
      <c r="CG12" s="143">
        <f>AW12*1</f>
        <v>0</v>
      </c>
      <c r="CH12" s="143">
        <f t="shared" ref="CH12:CH28" si="18">AX12*2</f>
        <v>0</v>
      </c>
      <c r="CI12" s="143">
        <f t="shared" ref="CI12:CI28" si="19">AY12*3</f>
        <v>0</v>
      </c>
      <c r="CJ12" s="143">
        <f t="shared" ref="CJ12:CJ27" si="20">AZ12*1</f>
        <v>0</v>
      </c>
      <c r="CK12" s="143">
        <f t="shared" ref="CK12:CK27" si="21">BA12*1</f>
        <v>0</v>
      </c>
      <c r="CL12" s="143">
        <f t="shared" ref="CL12:CL27" si="22">BB12*1</f>
        <v>0</v>
      </c>
      <c r="CM12" s="143">
        <f t="shared" ref="CM12:CM28" si="23">IF(BC12*1&gt;=3,3,BC12*1)</f>
        <v>0</v>
      </c>
      <c r="CN12" s="143">
        <f t="shared" ref="CN12:CN28" si="24">BD12*3</f>
        <v>0</v>
      </c>
      <c r="CO12" s="344">
        <f>SUM(BV12:CN12)</f>
        <v>4</v>
      </c>
    </row>
    <row r="13" spans="1:94" ht="18" customHeight="1">
      <c r="A13" s="145" t="str">
        <f t="shared" ref="A13:A27" si="25">C13&amp;D13&amp;E13&amp;G13</f>
        <v>○○県○○市○○経営　太郎</v>
      </c>
      <c r="B13" s="145" t="str">
        <f>IF(AI13="","",C13&amp;D13&amp;E13&amp;G13)</f>
        <v/>
      </c>
      <c r="C13" s="236" t="s">
        <v>206</v>
      </c>
      <c r="D13" s="25" t="s">
        <v>207</v>
      </c>
      <c r="E13" s="25" t="s">
        <v>208</v>
      </c>
      <c r="F13" s="237">
        <f t="shared" ref="F13:F28" si="26">IF(G13="","",IF(G13&lt;&gt;G12,SUM(F12)+1,F12))</f>
        <v>1</v>
      </c>
      <c r="G13" s="45" t="s">
        <v>209</v>
      </c>
      <c r="H13" s="44" t="s">
        <v>210</v>
      </c>
      <c r="I13" s="217" t="s">
        <v>221</v>
      </c>
      <c r="J13" s="217" t="s">
        <v>222</v>
      </c>
      <c r="K13" s="238">
        <v>1</v>
      </c>
      <c r="L13" s="239" t="str">
        <f>IF(K13&gt;0,VLOOKUP(K13,[2]整理番号表!D$12:E$15,2,FALSE),"")</f>
        <v>認定農業者（個別）</v>
      </c>
      <c r="M13" s="239" t="s">
        <v>144</v>
      </c>
      <c r="N13" s="239" t="s">
        <v>145</v>
      </c>
      <c r="O13" s="25">
        <v>6</v>
      </c>
      <c r="P13" s="237" t="str">
        <f>IF(O13&gt;0,VLOOKUP(O13,整理番号表!H$5:I$38,2,FALSE),"")</f>
        <v>アタッチメント</v>
      </c>
      <c r="Q13" s="240">
        <v>2</v>
      </c>
      <c r="R13" s="241" t="s">
        <v>226</v>
      </c>
      <c r="S13" s="217" t="s">
        <v>242</v>
      </c>
      <c r="T13" s="221">
        <f t="shared" si="6"/>
        <v>7560000</v>
      </c>
      <c r="U13" s="222">
        <v>3500000</v>
      </c>
      <c r="V13" s="222"/>
      <c r="W13" s="222"/>
      <c r="X13" s="222"/>
      <c r="Y13" s="222">
        <v>3500000</v>
      </c>
      <c r="Z13" s="222">
        <v>560000</v>
      </c>
      <c r="AA13" s="221" t="str">
        <f t="shared" si="7"/>
        <v/>
      </c>
      <c r="AB13" s="223">
        <f t="shared" ref="AB13:AB28" si="27">IF(A13&lt;&gt;A14,SUMIF($A$12:$A$10002,A13,$U$12:$U$10002),0)</f>
        <v>0</v>
      </c>
      <c r="AC13" s="222"/>
      <c r="AD13" s="224">
        <f>IF(T13&gt;0,Y13/T13,"")</f>
        <v>0.46296296296296297</v>
      </c>
      <c r="AE13" s="45">
        <v>1</v>
      </c>
      <c r="AF13" s="242" t="str">
        <f>IF(AE13&gt;0,VLOOKUP(AE13,整理番号表!L$5:M$13,2,FALSE),"")</f>
        <v>農協</v>
      </c>
      <c r="AG13" s="45">
        <v>8</v>
      </c>
      <c r="AH13" s="242" t="str">
        <f>IF(AG13&gt;0,VLOOKUP(AG13,整理番号表!O$5:P$12,2,FALSE),"")</f>
        <v>一般資金（プロパー資金）</v>
      </c>
      <c r="AI13" s="45"/>
      <c r="AJ13" s="243">
        <f>IF(AI13=1,Y13,0)</f>
        <v>0</v>
      </c>
      <c r="AK13" s="244"/>
      <c r="AL13" s="245"/>
      <c r="AM13" s="246"/>
      <c r="AN13" s="246"/>
      <c r="AO13" s="246"/>
      <c r="AP13" s="246"/>
      <c r="AQ13" s="246"/>
      <c r="AR13" s="246"/>
      <c r="AS13" s="246"/>
      <c r="AT13" s="246"/>
      <c r="AU13" s="246"/>
      <c r="AV13" s="246"/>
      <c r="AW13" s="246"/>
      <c r="AX13" s="246"/>
      <c r="AY13" s="246"/>
      <c r="AZ13" s="246"/>
      <c r="BA13" s="246"/>
      <c r="BB13" s="246"/>
      <c r="BC13" s="246"/>
      <c r="BD13" s="247"/>
      <c r="BE13" s="248"/>
      <c r="BF13" s="249"/>
      <c r="BG13" s="249"/>
      <c r="BH13" s="45"/>
      <c r="BI13" s="250"/>
      <c r="BJ13" s="251"/>
      <c r="BK13" s="250"/>
      <c r="BL13" s="251"/>
      <c r="BM13" s="45"/>
      <c r="BN13" s="45"/>
      <c r="BO13" s="45"/>
      <c r="BP13" s="45"/>
      <c r="BQ13" s="45"/>
      <c r="BR13" s="45"/>
      <c r="BS13" s="45"/>
      <c r="BT13" s="252"/>
      <c r="BV13" s="143">
        <f t="shared" si="8"/>
        <v>0</v>
      </c>
      <c r="BW13" s="143">
        <f t="shared" si="9"/>
        <v>0</v>
      </c>
      <c r="BX13" s="143">
        <f t="shared" si="10"/>
        <v>0</v>
      </c>
      <c r="BY13" s="143">
        <f t="shared" si="11"/>
        <v>0</v>
      </c>
      <c r="BZ13" s="143">
        <f t="shared" si="12"/>
        <v>0</v>
      </c>
      <c r="CA13" s="143">
        <f t="shared" si="13"/>
        <v>0</v>
      </c>
      <c r="CB13" s="143">
        <f t="shared" si="14"/>
        <v>0</v>
      </c>
      <c r="CC13" s="143">
        <f t="shared" si="15"/>
        <v>0</v>
      </c>
      <c r="CD13" s="143">
        <f t="shared" si="16"/>
        <v>0</v>
      </c>
      <c r="CE13" s="143">
        <f t="shared" si="17"/>
        <v>0</v>
      </c>
      <c r="CF13" s="143">
        <f t="shared" ref="CF13:CF28" si="28">IF(AV13*1&gt;=4,4,AV13*1)</f>
        <v>0</v>
      </c>
      <c r="CG13" s="143">
        <f t="shared" ref="CG13:CG28" si="29">AW13*1</f>
        <v>0</v>
      </c>
      <c r="CH13" s="143">
        <f t="shared" si="18"/>
        <v>0</v>
      </c>
      <c r="CI13" s="143">
        <f t="shared" si="19"/>
        <v>0</v>
      </c>
      <c r="CJ13" s="143">
        <f t="shared" si="20"/>
        <v>0</v>
      </c>
      <c r="CK13" s="143">
        <f t="shared" si="21"/>
        <v>0</v>
      </c>
      <c r="CL13" s="143">
        <f t="shared" si="22"/>
        <v>0</v>
      </c>
      <c r="CM13" s="143">
        <f t="shared" si="23"/>
        <v>0</v>
      </c>
      <c r="CN13" s="143">
        <f t="shared" si="24"/>
        <v>0</v>
      </c>
      <c r="CO13" s="344">
        <f t="shared" ref="CO13:CO28" si="30">SUM(BV13:CN13)</f>
        <v>0</v>
      </c>
    </row>
    <row r="14" spans="1:94" ht="18" customHeight="1">
      <c r="A14" s="145" t="str">
        <f t="shared" si="25"/>
        <v>○○県○○市○○経営　太郎</v>
      </c>
      <c r="B14" s="145" t="str">
        <f t="shared" ref="B14:B27" si="31">IF(AI14="","",C14&amp;D14&amp;E14&amp;G14)</f>
        <v/>
      </c>
      <c r="C14" s="236" t="s">
        <v>206</v>
      </c>
      <c r="D14" s="25" t="s">
        <v>207</v>
      </c>
      <c r="E14" s="25" t="s">
        <v>208</v>
      </c>
      <c r="F14" s="237">
        <f t="shared" si="26"/>
        <v>1</v>
      </c>
      <c r="G14" s="45" t="s">
        <v>209</v>
      </c>
      <c r="H14" s="44" t="s">
        <v>210</v>
      </c>
      <c r="I14" s="217" t="s">
        <v>221</v>
      </c>
      <c r="J14" s="217" t="s">
        <v>222</v>
      </c>
      <c r="K14" s="238">
        <v>1</v>
      </c>
      <c r="L14" s="239" t="str">
        <f>IF(K14&gt;0,VLOOKUP(K14,[2]整理番号表!D$12:E$15,2,FALSE),"")</f>
        <v>認定農業者（個別）</v>
      </c>
      <c r="M14" s="239" t="s">
        <v>144</v>
      </c>
      <c r="N14" s="239" t="s">
        <v>145</v>
      </c>
      <c r="O14" s="25">
        <v>6</v>
      </c>
      <c r="P14" s="237" t="str">
        <f>IF(O14&gt;0,VLOOKUP(O14,整理番号表!H$5:I$38,2,FALSE),"")</f>
        <v>アタッチメント</v>
      </c>
      <c r="Q14" s="240">
        <v>3</v>
      </c>
      <c r="R14" s="241" t="s">
        <v>227</v>
      </c>
      <c r="S14" s="217" t="s">
        <v>242</v>
      </c>
      <c r="T14" s="221">
        <f t="shared" si="6"/>
        <v>2160000</v>
      </c>
      <c r="U14" s="222">
        <v>1000000</v>
      </c>
      <c r="V14" s="222"/>
      <c r="W14" s="222"/>
      <c r="X14" s="222"/>
      <c r="Y14" s="222">
        <v>1000000</v>
      </c>
      <c r="Z14" s="222">
        <v>160000</v>
      </c>
      <c r="AA14" s="221">
        <f t="shared" si="7"/>
        <v>10000000</v>
      </c>
      <c r="AB14" s="223">
        <f t="shared" si="27"/>
        <v>10000000</v>
      </c>
      <c r="AC14" s="222"/>
      <c r="AD14" s="224">
        <f t="shared" ref="AD14:AD28" si="32">IF(T14&gt;0,Y14/T14,"")</f>
        <v>0.46296296296296297</v>
      </c>
      <c r="AE14" s="45">
        <v>1</v>
      </c>
      <c r="AF14" s="242" t="str">
        <f>IF(AE14&gt;0,VLOOKUP(AE14,整理番号表!L$5:M$13,2,FALSE),"")</f>
        <v>農協</v>
      </c>
      <c r="AG14" s="45">
        <v>8</v>
      </c>
      <c r="AH14" s="242" t="str">
        <f>IF(AG14&gt;0,VLOOKUP(AG14,整理番号表!O$5:P$12,2,FALSE),"")</f>
        <v>一般資金（プロパー資金）</v>
      </c>
      <c r="AI14" s="45"/>
      <c r="AJ14" s="243">
        <f t="shared" ref="AJ14:AJ28" si="33">IF(AI14=1,Y14,0)</f>
        <v>0</v>
      </c>
      <c r="AK14" s="244"/>
      <c r="AL14" s="245"/>
      <c r="AM14" s="246"/>
      <c r="AN14" s="246"/>
      <c r="AO14" s="246"/>
      <c r="AP14" s="246"/>
      <c r="AQ14" s="246"/>
      <c r="AR14" s="246"/>
      <c r="AS14" s="246"/>
      <c r="AT14" s="246"/>
      <c r="AU14" s="246"/>
      <c r="AV14" s="246"/>
      <c r="AW14" s="246"/>
      <c r="AX14" s="246"/>
      <c r="AY14" s="246"/>
      <c r="AZ14" s="246"/>
      <c r="BA14" s="246"/>
      <c r="BB14" s="246"/>
      <c r="BC14" s="246"/>
      <c r="BD14" s="247"/>
      <c r="BE14" s="248">
        <v>1</v>
      </c>
      <c r="BF14" s="249">
        <v>15000</v>
      </c>
      <c r="BG14" s="249">
        <v>17000</v>
      </c>
      <c r="BH14" s="45"/>
      <c r="BI14" s="250"/>
      <c r="BJ14" s="251"/>
      <c r="BK14" s="250"/>
      <c r="BL14" s="251"/>
      <c r="BM14" s="45">
        <v>1</v>
      </c>
      <c r="BN14" s="45"/>
      <c r="BO14" s="45"/>
      <c r="BP14" s="45"/>
      <c r="BQ14" s="45"/>
      <c r="BR14" s="45"/>
      <c r="BS14" s="45"/>
      <c r="BT14" s="252"/>
      <c r="BV14" s="143">
        <f t="shared" si="8"/>
        <v>0</v>
      </c>
      <c r="BW14" s="143">
        <f t="shared" si="9"/>
        <v>0</v>
      </c>
      <c r="BX14" s="143">
        <f t="shared" si="10"/>
        <v>0</v>
      </c>
      <c r="BY14" s="143">
        <f t="shared" si="11"/>
        <v>0</v>
      </c>
      <c r="BZ14" s="143">
        <f t="shared" si="12"/>
        <v>0</v>
      </c>
      <c r="CA14" s="143">
        <f t="shared" si="13"/>
        <v>0</v>
      </c>
      <c r="CB14" s="143">
        <f t="shared" si="14"/>
        <v>0</v>
      </c>
      <c r="CC14" s="143">
        <f t="shared" si="15"/>
        <v>0</v>
      </c>
      <c r="CD14" s="143">
        <f t="shared" si="16"/>
        <v>0</v>
      </c>
      <c r="CE14" s="143">
        <f t="shared" si="17"/>
        <v>0</v>
      </c>
      <c r="CF14" s="143">
        <f t="shared" si="28"/>
        <v>0</v>
      </c>
      <c r="CG14" s="143">
        <f t="shared" si="29"/>
        <v>0</v>
      </c>
      <c r="CH14" s="143">
        <f t="shared" si="18"/>
        <v>0</v>
      </c>
      <c r="CI14" s="143">
        <f t="shared" si="19"/>
        <v>0</v>
      </c>
      <c r="CJ14" s="143">
        <f t="shared" si="20"/>
        <v>0</v>
      </c>
      <c r="CK14" s="143">
        <f t="shared" si="21"/>
        <v>0</v>
      </c>
      <c r="CL14" s="143">
        <f t="shared" si="22"/>
        <v>0</v>
      </c>
      <c r="CM14" s="143">
        <f t="shared" si="23"/>
        <v>0</v>
      </c>
      <c r="CN14" s="143">
        <f t="shared" si="24"/>
        <v>0</v>
      </c>
      <c r="CO14" s="344">
        <f t="shared" si="30"/>
        <v>0</v>
      </c>
    </row>
    <row r="15" spans="1:94" ht="18" customHeight="1">
      <c r="A15" s="145" t="str">
        <f t="shared" si="25"/>
        <v>○○県○○市○○経営　次郎</v>
      </c>
      <c r="B15" s="145" t="str">
        <f t="shared" si="31"/>
        <v/>
      </c>
      <c r="C15" s="236" t="s">
        <v>206</v>
      </c>
      <c r="D15" s="25" t="s">
        <v>207</v>
      </c>
      <c r="E15" s="25" t="s">
        <v>208</v>
      </c>
      <c r="F15" s="237">
        <f t="shared" si="26"/>
        <v>2</v>
      </c>
      <c r="G15" s="45" t="s">
        <v>211</v>
      </c>
      <c r="H15" s="44" t="s">
        <v>212</v>
      </c>
      <c r="I15" s="217" t="s">
        <v>223</v>
      </c>
      <c r="J15" s="217" t="s">
        <v>222</v>
      </c>
      <c r="K15" s="238">
        <v>1</v>
      </c>
      <c r="L15" s="239" t="str">
        <f>IF(K15&gt;0,VLOOKUP(K15,[2]整理番号表!D$12:E$15,2,FALSE),"")</f>
        <v>認定農業者（個別）</v>
      </c>
      <c r="M15" s="239" t="s">
        <v>144</v>
      </c>
      <c r="N15" s="239" t="s">
        <v>146</v>
      </c>
      <c r="O15" s="25">
        <v>3</v>
      </c>
      <c r="P15" s="237" t="str">
        <f>IF(O15&gt;0,VLOOKUP(O15,整理番号表!H$5:I$38,2,FALSE),"")</f>
        <v>田植機</v>
      </c>
      <c r="Q15" s="240">
        <v>1</v>
      </c>
      <c r="R15" s="241" t="s">
        <v>228</v>
      </c>
      <c r="S15" s="217" t="s">
        <v>243</v>
      </c>
      <c r="T15" s="221">
        <f t="shared" si="6"/>
        <v>3600000</v>
      </c>
      <c r="U15" s="253">
        <v>1800000</v>
      </c>
      <c r="V15" s="253"/>
      <c r="W15" s="253"/>
      <c r="X15" s="253"/>
      <c r="Y15" s="253">
        <v>1800000</v>
      </c>
      <c r="Z15" s="253">
        <v>0</v>
      </c>
      <c r="AA15" s="221" t="str">
        <f t="shared" si="7"/>
        <v/>
      </c>
      <c r="AB15" s="223">
        <f t="shared" si="27"/>
        <v>0</v>
      </c>
      <c r="AC15" s="253"/>
      <c r="AD15" s="224">
        <f t="shared" si="32"/>
        <v>0.5</v>
      </c>
      <c r="AE15" s="45">
        <v>1</v>
      </c>
      <c r="AF15" s="242" t="str">
        <f>IF(AE15&gt;0,VLOOKUP(AE15,整理番号表!L$5:M$13,2,FALSE),"")</f>
        <v>農協</v>
      </c>
      <c r="AG15" s="45">
        <v>8</v>
      </c>
      <c r="AH15" s="242" t="str">
        <f>IF(AG15&gt;0,VLOOKUP(AG15,整理番号表!O$5:P$12,2,FALSE),"")</f>
        <v>一般資金（プロパー資金）</v>
      </c>
      <c r="AI15" s="45"/>
      <c r="AJ15" s="243">
        <f t="shared" si="33"/>
        <v>0</v>
      </c>
      <c r="AK15" s="244"/>
      <c r="AL15" s="245"/>
      <c r="AM15" s="246"/>
      <c r="AN15" s="246"/>
      <c r="AO15" s="246"/>
      <c r="AP15" s="246"/>
      <c r="AQ15" s="246"/>
      <c r="AR15" s="246"/>
      <c r="AS15" s="246">
        <v>1</v>
      </c>
      <c r="AT15" s="246"/>
      <c r="AU15" s="246"/>
      <c r="AV15" s="246"/>
      <c r="AW15" s="246"/>
      <c r="AX15" s="246"/>
      <c r="AY15" s="246"/>
      <c r="AZ15" s="246"/>
      <c r="BA15" s="246"/>
      <c r="BB15" s="246"/>
      <c r="BC15" s="246"/>
      <c r="BD15" s="247"/>
      <c r="BE15" s="248"/>
      <c r="BF15" s="249"/>
      <c r="BG15" s="249"/>
      <c r="BH15" s="45"/>
      <c r="BI15" s="250"/>
      <c r="BJ15" s="251"/>
      <c r="BK15" s="250"/>
      <c r="BL15" s="251"/>
      <c r="BM15" s="45"/>
      <c r="BN15" s="45"/>
      <c r="BO15" s="45"/>
      <c r="BP15" s="45"/>
      <c r="BQ15" s="45"/>
      <c r="BR15" s="45"/>
      <c r="BS15" s="45"/>
      <c r="BT15" s="252"/>
      <c r="BV15" s="143">
        <f t="shared" si="8"/>
        <v>0</v>
      </c>
      <c r="BW15" s="143">
        <f t="shared" si="9"/>
        <v>0</v>
      </c>
      <c r="BX15" s="143">
        <f t="shared" si="10"/>
        <v>0</v>
      </c>
      <c r="BY15" s="143">
        <f t="shared" si="11"/>
        <v>0</v>
      </c>
      <c r="BZ15" s="143">
        <f t="shared" si="12"/>
        <v>0</v>
      </c>
      <c r="CA15" s="143">
        <f t="shared" si="13"/>
        <v>0</v>
      </c>
      <c r="CB15" s="143">
        <f t="shared" si="14"/>
        <v>0</v>
      </c>
      <c r="CC15" s="143">
        <f t="shared" si="15"/>
        <v>1</v>
      </c>
      <c r="CD15" s="143">
        <f t="shared" si="16"/>
        <v>0</v>
      </c>
      <c r="CE15" s="143">
        <f t="shared" si="17"/>
        <v>0</v>
      </c>
      <c r="CF15" s="143">
        <f t="shared" si="28"/>
        <v>0</v>
      </c>
      <c r="CG15" s="143">
        <f t="shared" si="29"/>
        <v>0</v>
      </c>
      <c r="CH15" s="143">
        <f t="shared" si="18"/>
        <v>0</v>
      </c>
      <c r="CI15" s="143">
        <f t="shared" si="19"/>
        <v>0</v>
      </c>
      <c r="CJ15" s="143">
        <f t="shared" si="20"/>
        <v>0</v>
      </c>
      <c r="CK15" s="143">
        <f t="shared" si="21"/>
        <v>0</v>
      </c>
      <c r="CL15" s="143">
        <f t="shared" si="22"/>
        <v>0</v>
      </c>
      <c r="CM15" s="143">
        <f t="shared" si="23"/>
        <v>0</v>
      </c>
      <c r="CN15" s="143">
        <f t="shared" si="24"/>
        <v>0</v>
      </c>
      <c r="CO15" s="344">
        <f t="shared" si="30"/>
        <v>1</v>
      </c>
    </row>
    <row r="16" spans="1:94" ht="18" customHeight="1">
      <c r="A16" s="145" t="str">
        <f t="shared" si="25"/>
        <v>○○県○○市○○経営　次郎</v>
      </c>
      <c r="B16" s="145" t="str">
        <f t="shared" si="31"/>
        <v/>
      </c>
      <c r="C16" s="236" t="s">
        <v>206</v>
      </c>
      <c r="D16" s="25" t="s">
        <v>207</v>
      </c>
      <c r="E16" s="25" t="s">
        <v>208</v>
      </c>
      <c r="F16" s="237">
        <f t="shared" si="26"/>
        <v>2</v>
      </c>
      <c r="G16" s="45" t="s">
        <v>211</v>
      </c>
      <c r="H16" s="44" t="s">
        <v>212</v>
      </c>
      <c r="I16" s="217" t="s">
        <v>223</v>
      </c>
      <c r="J16" s="217" t="s">
        <v>222</v>
      </c>
      <c r="K16" s="238">
        <v>1</v>
      </c>
      <c r="L16" s="239" t="str">
        <f>IF(K16&gt;0,VLOOKUP(K16,[2]整理番号表!D$12:E$15,2,FALSE),"")</f>
        <v>認定農業者（個別）</v>
      </c>
      <c r="M16" s="239" t="s">
        <v>144</v>
      </c>
      <c r="N16" s="239" t="s">
        <v>146</v>
      </c>
      <c r="O16" s="25">
        <v>6</v>
      </c>
      <c r="P16" s="237" t="str">
        <f>IF(O16&gt;0,VLOOKUP(O16,整理番号表!H$5:I$38,2,FALSE),"")</f>
        <v>アタッチメント</v>
      </c>
      <c r="Q16" s="240">
        <v>2</v>
      </c>
      <c r="R16" s="241" t="s">
        <v>229</v>
      </c>
      <c r="S16" s="217" t="s">
        <v>243</v>
      </c>
      <c r="T16" s="221">
        <f t="shared" si="6"/>
        <v>1200000</v>
      </c>
      <c r="U16" s="253">
        <v>600000</v>
      </c>
      <c r="V16" s="253"/>
      <c r="W16" s="253"/>
      <c r="X16" s="253"/>
      <c r="Y16" s="253">
        <v>600000</v>
      </c>
      <c r="Z16" s="253">
        <v>0</v>
      </c>
      <c r="AA16" s="221">
        <f>IF(AB16&gt;0,IF(J16="法人",IF(AB16&gt;30000000,30000000,AB16),IF(AB16&gt;15000000,15000000,AB16)),"")</f>
        <v>2400000</v>
      </c>
      <c r="AB16" s="223">
        <f t="shared" si="27"/>
        <v>2400000</v>
      </c>
      <c r="AC16" s="253"/>
      <c r="AD16" s="224">
        <f t="shared" si="32"/>
        <v>0.5</v>
      </c>
      <c r="AE16" s="45">
        <v>1</v>
      </c>
      <c r="AF16" s="242" t="str">
        <f>IF(AE16&gt;0,VLOOKUP(AE16,整理番号表!L$5:M$13,2,FALSE),"")</f>
        <v>農協</v>
      </c>
      <c r="AG16" s="45">
        <v>8</v>
      </c>
      <c r="AH16" s="242" t="str">
        <f>IF(AG16&gt;0,VLOOKUP(AG16,整理番号表!O$5:P$12,2,FALSE),"")</f>
        <v>一般資金（プロパー資金）</v>
      </c>
      <c r="AI16" s="45"/>
      <c r="AJ16" s="243">
        <f t="shared" si="33"/>
        <v>0</v>
      </c>
      <c r="AK16" s="244"/>
      <c r="AL16" s="245"/>
      <c r="AM16" s="246"/>
      <c r="AN16" s="246"/>
      <c r="AO16" s="246"/>
      <c r="AP16" s="246"/>
      <c r="AQ16" s="246"/>
      <c r="AR16" s="246"/>
      <c r="AS16" s="246"/>
      <c r="AT16" s="246"/>
      <c r="AU16" s="246"/>
      <c r="AV16" s="246"/>
      <c r="AW16" s="246"/>
      <c r="AX16" s="246"/>
      <c r="AY16" s="246"/>
      <c r="AZ16" s="246"/>
      <c r="BA16" s="246"/>
      <c r="BB16" s="246"/>
      <c r="BC16" s="246"/>
      <c r="BD16" s="247"/>
      <c r="BE16" s="248"/>
      <c r="BF16" s="249"/>
      <c r="BG16" s="249"/>
      <c r="BH16" s="45"/>
      <c r="BI16" s="250"/>
      <c r="BJ16" s="251"/>
      <c r="BK16" s="250"/>
      <c r="BL16" s="251"/>
      <c r="BM16" s="45"/>
      <c r="BN16" s="45"/>
      <c r="BO16" s="45"/>
      <c r="BP16" s="45"/>
      <c r="BQ16" s="45"/>
      <c r="BR16" s="45"/>
      <c r="BS16" s="45"/>
      <c r="BT16" s="252"/>
      <c r="BV16" s="143">
        <f t="shared" si="8"/>
        <v>0</v>
      </c>
      <c r="BW16" s="143">
        <f t="shared" si="9"/>
        <v>0</v>
      </c>
      <c r="BX16" s="143">
        <f t="shared" si="10"/>
        <v>0</v>
      </c>
      <c r="BY16" s="143">
        <f t="shared" si="11"/>
        <v>0</v>
      </c>
      <c r="BZ16" s="143">
        <f t="shared" si="12"/>
        <v>0</v>
      </c>
      <c r="CA16" s="143">
        <f t="shared" si="13"/>
        <v>0</v>
      </c>
      <c r="CB16" s="143">
        <f t="shared" si="14"/>
        <v>0</v>
      </c>
      <c r="CC16" s="143">
        <f t="shared" si="15"/>
        <v>0</v>
      </c>
      <c r="CD16" s="143">
        <f t="shared" si="16"/>
        <v>0</v>
      </c>
      <c r="CE16" s="143">
        <f t="shared" si="17"/>
        <v>0</v>
      </c>
      <c r="CF16" s="143">
        <f t="shared" si="28"/>
        <v>0</v>
      </c>
      <c r="CG16" s="143">
        <f t="shared" si="29"/>
        <v>0</v>
      </c>
      <c r="CH16" s="143">
        <f t="shared" si="18"/>
        <v>0</v>
      </c>
      <c r="CI16" s="143">
        <f t="shared" si="19"/>
        <v>0</v>
      </c>
      <c r="CJ16" s="143">
        <f t="shared" si="20"/>
        <v>0</v>
      </c>
      <c r="CK16" s="143">
        <f t="shared" si="21"/>
        <v>0</v>
      </c>
      <c r="CL16" s="143">
        <f t="shared" si="22"/>
        <v>0</v>
      </c>
      <c r="CM16" s="143">
        <f t="shared" si="23"/>
        <v>0</v>
      </c>
      <c r="CN16" s="143">
        <f t="shared" si="24"/>
        <v>0</v>
      </c>
      <c r="CO16" s="344">
        <f t="shared" si="30"/>
        <v>0</v>
      </c>
    </row>
    <row r="17" spans="1:93" ht="18" customHeight="1">
      <c r="A17" s="145" t="str">
        <f t="shared" si="25"/>
        <v>○○県○○市○○経営　三郎</v>
      </c>
      <c r="B17" s="145" t="str">
        <f t="shared" si="31"/>
        <v/>
      </c>
      <c r="C17" s="236" t="s">
        <v>206</v>
      </c>
      <c r="D17" s="25" t="s">
        <v>207</v>
      </c>
      <c r="E17" s="25" t="s">
        <v>208</v>
      </c>
      <c r="F17" s="237">
        <f t="shared" si="26"/>
        <v>3</v>
      </c>
      <c r="G17" s="45" t="s">
        <v>213</v>
      </c>
      <c r="H17" s="44" t="s">
        <v>214</v>
      </c>
      <c r="I17" s="217" t="s">
        <v>223</v>
      </c>
      <c r="J17" s="217" t="s">
        <v>222</v>
      </c>
      <c r="K17" s="238">
        <v>4</v>
      </c>
      <c r="L17" s="239" t="str">
        <f>IF(K17&gt;0,VLOOKUP(K17,[2]整理番号表!D$12:E$15,2,FALSE),"")</f>
        <v>認定新規就農者</v>
      </c>
      <c r="M17" s="239" t="s">
        <v>147</v>
      </c>
      <c r="N17" s="239"/>
      <c r="O17" s="25">
        <v>9</v>
      </c>
      <c r="P17" s="237" t="str">
        <f>IF(O17&gt;0,VLOOKUP(O17,整理番号表!H$5:I$38,2,FALSE),"")</f>
        <v>ハウス</v>
      </c>
      <c r="Q17" s="240">
        <v>1</v>
      </c>
      <c r="R17" s="241" t="s">
        <v>230</v>
      </c>
      <c r="S17" s="217" t="s">
        <v>243</v>
      </c>
      <c r="T17" s="221">
        <f t="shared" si="6"/>
        <v>43200000</v>
      </c>
      <c r="U17" s="253">
        <v>20000000</v>
      </c>
      <c r="V17" s="253"/>
      <c r="W17" s="253"/>
      <c r="X17" s="253"/>
      <c r="Y17" s="253">
        <v>20000000</v>
      </c>
      <c r="Z17" s="253">
        <v>3200000</v>
      </c>
      <c r="AA17" s="221">
        <f t="shared" ref="AA17:AA22" si="34">IF(AB17&gt;0,IF(J17="法人",IF(AB17&gt;30000000,30000000,AB17),IF(AB17&gt;15000000,15000000,AB17)),"")</f>
        <v>15000000</v>
      </c>
      <c r="AB17" s="223">
        <f t="shared" si="27"/>
        <v>20000000</v>
      </c>
      <c r="AC17" s="253"/>
      <c r="AD17" s="224">
        <f t="shared" si="32"/>
        <v>0.46296296296296297</v>
      </c>
      <c r="AE17" s="45">
        <v>1</v>
      </c>
      <c r="AF17" s="242" t="str">
        <f>IF(AE17&gt;0,VLOOKUP(AE17,整理番号表!L$5:M$13,2,FALSE),"")</f>
        <v>農協</v>
      </c>
      <c r="AG17" s="45">
        <v>8</v>
      </c>
      <c r="AH17" s="242" t="str">
        <f>IF(AG17&gt;0,VLOOKUP(AG17,整理番号表!O$5:P$12,2,FALSE),"")</f>
        <v>一般資金（プロパー資金）</v>
      </c>
      <c r="AI17" s="45"/>
      <c r="AJ17" s="243">
        <f t="shared" si="33"/>
        <v>0</v>
      </c>
      <c r="AK17" s="244"/>
      <c r="AL17" s="245"/>
      <c r="AM17" s="246"/>
      <c r="AN17" s="246">
        <v>1</v>
      </c>
      <c r="AO17" s="246"/>
      <c r="AP17" s="246"/>
      <c r="AQ17" s="246"/>
      <c r="AR17" s="246"/>
      <c r="AS17" s="246"/>
      <c r="AT17" s="246"/>
      <c r="AU17" s="246"/>
      <c r="AV17" s="246"/>
      <c r="AW17" s="246"/>
      <c r="AX17" s="246">
        <v>1</v>
      </c>
      <c r="AY17" s="246">
        <v>1</v>
      </c>
      <c r="AZ17" s="246">
        <v>1</v>
      </c>
      <c r="BA17" s="246"/>
      <c r="BB17" s="246"/>
      <c r="BC17" s="246"/>
      <c r="BD17" s="247"/>
      <c r="BE17" s="248">
        <v>1</v>
      </c>
      <c r="BF17" s="249">
        <v>50000</v>
      </c>
      <c r="BG17" s="249">
        <v>55000</v>
      </c>
      <c r="BH17" s="45"/>
      <c r="BI17" s="250"/>
      <c r="BJ17" s="251"/>
      <c r="BK17" s="250"/>
      <c r="BL17" s="251"/>
      <c r="BM17" s="45"/>
      <c r="BN17" s="45"/>
      <c r="BO17" s="45">
        <v>1</v>
      </c>
      <c r="BP17" s="45"/>
      <c r="BQ17" s="45"/>
      <c r="BR17" s="45"/>
      <c r="BS17" s="45"/>
      <c r="BT17" s="252"/>
      <c r="BV17" s="143">
        <f t="shared" si="8"/>
        <v>0</v>
      </c>
      <c r="BW17" s="143">
        <f t="shared" si="9"/>
        <v>0</v>
      </c>
      <c r="BX17" s="143">
        <f t="shared" si="10"/>
        <v>1</v>
      </c>
      <c r="BY17" s="143">
        <f t="shared" si="11"/>
        <v>0</v>
      </c>
      <c r="BZ17" s="143">
        <f t="shared" si="12"/>
        <v>0</v>
      </c>
      <c r="CA17" s="143">
        <f t="shared" si="13"/>
        <v>0</v>
      </c>
      <c r="CB17" s="143">
        <f t="shared" si="14"/>
        <v>0</v>
      </c>
      <c r="CC17" s="143">
        <f t="shared" si="15"/>
        <v>0</v>
      </c>
      <c r="CD17" s="143">
        <f t="shared" si="16"/>
        <v>0</v>
      </c>
      <c r="CE17" s="143">
        <f t="shared" si="17"/>
        <v>0</v>
      </c>
      <c r="CF17" s="143">
        <f t="shared" si="28"/>
        <v>0</v>
      </c>
      <c r="CG17" s="143">
        <f t="shared" si="29"/>
        <v>0</v>
      </c>
      <c r="CH17" s="143">
        <f t="shared" si="18"/>
        <v>2</v>
      </c>
      <c r="CI17" s="143">
        <f t="shared" si="19"/>
        <v>3</v>
      </c>
      <c r="CJ17" s="143">
        <f t="shared" si="20"/>
        <v>1</v>
      </c>
      <c r="CK17" s="143">
        <f t="shared" si="21"/>
        <v>0</v>
      </c>
      <c r="CL17" s="143">
        <f t="shared" si="22"/>
        <v>0</v>
      </c>
      <c r="CM17" s="143">
        <f t="shared" si="23"/>
        <v>0</v>
      </c>
      <c r="CN17" s="143">
        <f t="shared" si="24"/>
        <v>0</v>
      </c>
      <c r="CO17" s="344">
        <f t="shared" si="30"/>
        <v>7</v>
      </c>
    </row>
    <row r="18" spans="1:93" ht="18" customHeight="1">
      <c r="A18" s="145" t="str">
        <f t="shared" si="25"/>
        <v>○○県○○市○○経営　四郎</v>
      </c>
      <c r="B18" s="145" t="str">
        <f t="shared" si="31"/>
        <v/>
      </c>
      <c r="C18" s="236" t="s">
        <v>206</v>
      </c>
      <c r="D18" s="25" t="s">
        <v>207</v>
      </c>
      <c r="E18" s="25" t="s">
        <v>208</v>
      </c>
      <c r="F18" s="237">
        <f t="shared" si="26"/>
        <v>4</v>
      </c>
      <c r="G18" s="45" t="s">
        <v>215</v>
      </c>
      <c r="H18" s="44" t="s">
        <v>216</v>
      </c>
      <c r="I18" s="217" t="s">
        <v>221</v>
      </c>
      <c r="J18" s="217" t="s">
        <v>222</v>
      </c>
      <c r="K18" s="238">
        <v>1</v>
      </c>
      <c r="L18" s="239" t="str">
        <f>IF(K18&gt;0,VLOOKUP(K18,[2]整理番号表!D$12:E$15,2,FALSE),"")</f>
        <v>認定農業者（個別）</v>
      </c>
      <c r="M18" s="239" t="s">
        <v>144</v>
      </c>
      <c r="N18" s="239"/>
      <c r="O18" s="25">
        <v>6</v>
      </c>
      <c r="P18" s="237" t="str">
        <f>IF(O18&gt;0,VLOOKUP(O18,整理番号表!H$5:I$38,2,FALSE),"")</f>
        <v>アタッチメント</v>
      </c>
      <c r="Q18" s="240">
        <v>1</v>
      </c>
      <c r="R18" s="241" t="s">
        <v>231</v>
      </c>
      <c r="S18" s="217" t="s">
        <v>243</v>
      </c>
      <c r="T18" s="221">
        <f t="shared" si="6"/>
        <v>5000000</v>
      </c>
      <c r="U18" s="253">
        <v>2500000</v>
      </c>
      <c r="V18" s="253"/>
      <c r="W18" s="253"/>
      <c r="X18" s="253"/>
      <c r="Y18" s="253">
        <v>2500000</v>
      </c>
      <c r="Z18" s="253">
        <v>0</v>
      </c>
      <c r="AA18" s="221">
        <f t="shared" si="34"/>
        <v>2500000</v>
      </c>
      <c r="AB18" s="223">
        <f t="shared" si="27"/>
        <v>2500000</v>
      </c>
      <c r="AC18" s="253"/>
      <c r="AD18" s="224">
        <f t="shared" si="32"/>
        <v>0.5</v>
      </c>
      <c r="AE18" s="45">
        <v>1</v>
      </c>
      <c r="AF18" s="242" t="str">
        <f>IF(AE18&gt;0,VLOOKUP(AE18,整理番号表!L$5:M$13,2,FALSE),"")</f>
        <v>農協</v>
      </c>
      <c r="AG18" s="45">
        <v>8</v>
      </c>
      <c r="AH18" s="242" t="str">
        <f>IF(AG18&gt;0,VLOOKUP(AG18,整理番号表!O$5:P$12,2,FALSE),"")</f>
        <v>一般資金（プロパー資金）</v>
      </c>
      <c r="AI18" s="45"/>
      <c r="AJ18" s="243">
        <f t="shared" si="33"/>
        <v>0</v>
      </c>
      <c r="AK18" s="244"/>
      <c r="AL18" s="245"/>
      <c r="AM18" s="246">
        <v>1</v>
      </c>
      <c r="AN18" s="246"/>
      <c r="AO18" s="246"/>
      <c r="AP18" s="246"/>
      <c r="AQ18" s="246"/>
      <c r="AR18" s="246"/>
      <c r="AS18" s="246"/>
      <c r="AT18" s="246"/>
      <c r="AU18" s="246"/>
      <c r="AV18" s="246"/>
      <c r="AW18" s="246"/>
      <c r="AX18" s="246"/>
      <c r="AY18" s="246"/>
      <c r="AZ18" s="246"/>
      <c r="BA18" s="246"/>
      <c r="BB18" s="246"/>
      <c r="BC18" s="246"/>
      <c r="BD18" s="247"/>
      <c r="BE18" s="248"/>
      <c r="BF18" s="249"/>
      <c r="BG18" s="249"/>
      <c r="BH18" s="45">
        <v>1</v>
      </c>
      <c r="BI18" s="250">
        <v>163</v>
      </c>
      <c r="BJ18" s="251" t="s">
        <v>241</v>
      </c>
      <c r="BK18" s="250">
        <v>138</v>
      </c>
      <c r="BL18" s="251" t="s">
        <v>238</v>
      </c>
      <c r="BM18" s="45">
        <v>1</v>
      </c>
      <c r="BN18" s="45"/>
      <c r="BO18" s="45"/>
      <c r="BP18" s="45"/>
      <c r="BQ18" s="45"/>
      <c r="BR18" s="45"/>
      <c r="BS18" s="45"/>
      <c r="BT18" s="252"/>
      <c r="BV18" s="143">
        <f t="shared" si="8"/>
        <v>0</v>
      </c>
      <c r="BW18" s="143">
        <f t="shared" si="9"/>
        <v>2</v>
      </c>
      <c r="BX18" s="143">
        <f t="shared" si="10"/>
        <v>0</v>
      </c>
      <c r="BY18" s="143">
        <f t="shared" si="11"/>
        <v>0</v>
      </c>
      <c r="BZ18" s="143">
        <f t="shared" si="12"/>
        <v>0</v>
      </c>
      <c r="CA18" s="143">
        <f t="shared" si="13"/>
        <v>0</v>
      </c>
      <c r="CB18" s="143">
        <f t="shared" si="14"/>
        <v>0</v>
      </c>
      <c r="CC18" s="143">
        <f t="shared" si="15"/>
        <v>0</v>
      </c>
      <c r="CD18" s="143">
        <f t="shared" si="16"/>
        <v>0</v>
      </c>
      <c r="CE18" s="143">
        <f t="shared" si="17"/>
        <v>0</v>
      </c>
      <c r="CF18" s="143">
        <f t="shared" si="28"/>
        <v>0</v>
      </c>
      <c r="CG18" s="143">
        <f t="shared" si="29"/>
        <v>0</v>
      </c>
      <c r="CH18" s="143">
        <f t="shared" si="18"/>
        <v>0</v>
      </c>
      <c r="CI18" s="143">
        <f t="shared" si="19"/>
        <v>0</v>
      </c>
      <c r="CJ18" s="143">
        <f t="shared" si="20"/>
        <v>0</v>
      </c>
      <c r="CK18" s="143">
        <f t="shared" si="21"/>
        <v>0</v>
      </c>
      <c r="CL18" s="143">
        <f t="shared" si="22"/>
        <v>0</v>
      </c>
      <c r="CM18" s="143">
        <f t="shared" si="23"/>
        <v>0</v>
      </c>
      <c r="CN18" s="143">
        <f t="shared" si="24"/>
        <v>0</v>
      </c>
      <c r="CO18" s="344">
        <f t="shared" si="30"/>
        <v>2</v>
      </c>
    </row>
    <row r="19" spans="1:93" ht="18" customHeight="1">
      <c r="A19" s="145" t="str">
        <f t="shared" si="25"/>
        <v>○○県○○市○○経営　五郎</v>
      </c>
      <c r="B19" s="145" t="str">
        <f t="shared" si="31"/>
        <v/>
      </c>
      <c r="C19" s="236" t="s">
        <v>206</v>
      </c>
      <c r="D19" s="25" t="s">
        <v>207</v>
      </c>
      <c r="E19" s="25" t="s">
        <v>208</v>
      </c>
      <c r="F19" s="237">
        <f>IF(G19="","",IF(G19&lt;&gt;G18,SUM(F18)+1,F18))</f>
        <v>5</v>
      </c>
      <c r="G19" s="45" t="s">
        <v>217</v>
      </c>
      <c r="H19" s="44" t="s">
        <v>218</v>
      </c>
      <c r="I19" s="217" t="s">
        <v>221</v>
      </c>
      <c r="J19" s="217" t="s">
        <v>222</v>
      </c>
      <c r="K19" s="238">
        <v>1</v>
      </c>
      <c r="L19" s="239" t="str">
        <f>IF(K19&gt;0,VLOOKUP(K19,[2]整理番号表!D$12:E$15,2,FALSE),"")</f>
        <v>認定農業者（個別）</v>
      </c>
      <c r="M19" s="239" t="s">
        <v>144</v>
      </c>
      <c r="N19" s="239" t="s">
        <v>145</v>
      </c>
      <c r="O19" s="25">
        <v>1</v>
      </c>
      <c r="P19" s="237" t="str">
        <f>IF(O19&gt;0,VLOOKUP(O19,整理番号表!H$5:I$38,2,FALSE),"")</f>
        <v>トラクター</v>
      </c>
      <c r="Q19" s="240">
        <v>1</v>
      </c>
      <c r="R19" s="241" t="s">
        <v>232</v>
      </c>
      <c r="S19" s="217" t="s">
        <v>242</v>
      </c>
      <c r="T19" s="221">
        <f t="shared" ref="T19:T25" si="35">SUM(U19:Z19)</f>
        <v>7560000</v>
      </c>
      <c r="U19" s="253">
        <v>3780000</v>
      </c>
      <c r="V19" s="253"/>
      <c r="W19" s="253"/>
      <c r="X19" s="253"/>
      <c r="Y19" s="253">
        <v>3780000</v>
      </c>
      <c r="Z19" s="253">
        <v>0</v>
      </c>
      <c r="AA19" s="221">
        <f t="shared" si="34"/>
        <v>3780000</v>
      </c>
      <c r="AB19" s="223">
        <f t="shared" si="27"/>
        <v>3780000</v>
      </c>
      <c r="AC19" s="253"/>
      <c r="AD19" s="224">
        <f t="shared" si="32"/>
        <v>0.5</v>
      </c>
      <c r="AE19" s="45">
        <v>4</v>
      </c>
      <c r="AF19" s="242" t="str">
        <f>IF(AE19&gt;0,VLOOKUP(AE19,整理番号表!L$5:M$13,2,FALSE),"")</f>
        <v>政策金融公庫</v>
      </c>
      <c r="AG19" s="45">
        <v>4</v>
      </c>
      <c r="AH19" s="242" t="str">
        <f>IF(AG19&gt;0,VLOOKUP(AG19,整理番号表!O$5:P$12,2,FALSE),"")</f>
        <v>公庫資金（スーパーＬ）直貸</v>
      </c>
      <c r="AI19" s="45"/>
      <c r="AJ19" s="243">
        <f t="shared" si="33"/>
        <v>0</v>
      </c>
      <c r="AK19" s="244"/>
      <c r="AL19" s="245"/>
      <c r="AM19" s="246"/>
      <c r="AN19" s="246">
        <v>1</v>
      </c>
      <c r="AO19" s="246"/>
      <c r="AP19" s="246"/>
      <c r="AQ19" s="246"/>
      <c r="AR19" s="246"/>
      <c r="AS19" s="246"/>
      <c r="AT19" s="246"/>
      <c r="AU19" s="246"/>
      <c r="AV19" s="246"/>
      <c r="AW19" s="246"/>
      <c r="AX19" s="246"/>
      <c r="AY19" s="246"/>
      <c r="AZ19" s="246"/>
      <c r="BA19" s="246"/>
      <c r="BB19" s="246"/>
      <c r="BC19" s="246"/>
      <c r="BD19" s="247"/>
      <c r="BE19" s="248"/>
      <c r="BF19" s="249"/>
      <c r="BG19" s="249"/>
      <c r="BH19" s="45">
        <v>1</v>
      </c>
      <c r="BI19" s="250">
        <v>120</v>
      </c>
      <c r="BJ19" s="251" t="s">
        <v>241</v>
      </c>
      <c r="BK19" s="250">
        <v>100</v>
      </c>
      <c r="BL19" s="251" t="s">
        <v>238</v>
      </c>
      <c r="BM19" s="45"/>
      <c r="BN19" s="45"/>
      <c r="BO19" s="45"/>
      <c r="BP19" s="45">
        <v>1</v>
      </c>
      <c r="BQ19" s="45"/>
      <c r="BR19" s="45"/>
      <c r="BS19" s="45"/>
      <c r="BT19" s="252"/>
      <c r="BV19" s="143">
        <f t="shared" si="8"/>
        <v>0</v>
      </c>
      <c r="BW19" s="143">
        <f t="shared" si="9"/>
        <v>0</v>
      </c>
      <c r="BX19" s="143">
        <f t="shared" si="10"/>
        <v>1</v>
      </c>
      <c r="BY19" s="143">
        <f t="shared" si="11"/>
        <v>0</v>
      </c>
      <c r="BZ19" s="143">
        <f t="shared" si="12"/>
        <v>0</v>
      </c>
      <c r="CA19" s="143">
        <f t="shared" si="13"/>
        <v>0</v>
      </c>
      <c r="CB19" s="143">
        <f t="shared" si="14"/>
        <v>0</v>
      </c>
      <c r="CC19" s="143">
        <f t="shared" si="15"/>
        <v>0</v>
      </c>
      <c r="CD19" s="143">
        <f t="shared" si="16"/>
        <v>0</v>
      </c>
      <c r="CE19" s="143">
        <f t="shared" si="17"/>
        <v>0</v>
      </c>
      <c r="CF19" s="143">
        <f t="shared" si="28"/>
        <v>0</v>
      </c>
      <c r="CG19" s="143">
        <f t="shared" si="29"/>
        <v>0</v>
      </c>
      <c r="CH19" s="143">
        <f t="shared" si="18"/>
        <v>0</v>
      </c>
      <c r="CI19" s="143">
        <f t="shared" si="19"/>
        <v>0</v>
      </c>
      <c r="CJ19" s="143">
        <f t="shared" si="20"/>
        <v>0</v>
      </c>
      <c r="CK19" s="143">
        <f t="shared" si="21"/>
        <v>0</v>
      </c>
      <c r="CL19" s="143">
        <f t="shared" si="22"/>
        <v>0</v>
      </c>
      <c r="CM19" s="143">
        <f t="shared" si="23"/>
        <v>0</v>
      </c>
      <c r="CN19" s="143">
        <f t="shared" si="24"/>
        <v>0</v>
      </c>
      <c r="CO19" s="344">
        <f t="shared" si="30"/>
        <v>1</v>
      </c>
    </row>
    <row r="20" spans="1:93" ht="18" customHeight="1">
      <c r="A20" s="145" t="str">
        <f t="shared" si="25"/>
        <v>○○県○○市○○(株)〇〇農場</v>
      </c>
      <c r="B20" s="145" t="str">
        <f t="shared" si="31"/>
        <v>○○県○○市○○(株)〇〇農場</v>
      </c>
      <c r="C20" s="236" t="s">
        <v>206</v>
      </c>
      <c r="D20" s="25" t="s">
        <v>207</v>
      </c>
      <c r="E20" s="25" t="s">
        <v>208</v>
      </c>
      <c r="F20" s="237">
        <f>IF(G20="","",IF(G20&lt;&gt;G19,SUM(F19)+1,F19))</f>
        <v>6</v>
      </c>
      <c r="G20" s="45" t="s">
        <v>219</v>
      </c>
      <c r="H20" s="44"/>
      <c r="I20" s="217" t="s">
        <v>223</v>
      </c>
      <c r="J20" s="217" t="s">
        <v>224</v>
      </c>
      <c r="K20" s="238">
        <v>1</v>
      </c>
      <c r="L20" s="239" t="str">
        <f>IF(K20&gt;0,VLOOKUP(K20,[2]整理番号表!D$12:E$15,2,FALSE),"")</f>
        <v>認定農業者（個別）</v>
      </c>
      <c r="M20" s="239" t="s">
        <v>147</v>
      </c>
      <c r="N20" s="239" t="s">
        <v>146</v>
      </c>
      <c r="O20" s="25">
        <v>9</v>
      </c>
      <c r="P20" s="237" t="str">
        <f>IF(O20&gt;0,VLOOKUP(O20,整理番号表!H$5:I$38,2,FALSE),"")</f>
        <v>ハウス</v>
      </c>
      <c r="Q20" s="240">
        <v>1</v>
      </c>
      <c r="R20" s="241" t="s">
        <v>233</v>
      </c>
      <c r="S20" s="217" t="s">
        <v>244</v>
      </c>
      <c r="T20" s="221">
        <f t="shared" si="35"/>
        <v>42000000</v>
      </c>
      <c r="U20" s="253">
        <v>20000000</v>
      </c>
      <c r="V20" s="253"/>
      <c r="W20" s="253"/>
      <c r="X20" s="253"/>
      <c r="Y20" s="253">
        <v>20000000</v>
      </c>
      <c r="Z20" s="253">
        <v>2000000</v>
      </c>
      <c r="AA20" s="221" t="str">
        <f t="shared" si="34"/>
        <v/>
      </c>
      <c r="AB20" s="223">
        <f t="shared" si="27"/>
        <v>0</v>
      </c>
      <c r="AC20" s="253"/>
      <c r="AD20" s="224">
        <f t="shared" si="32"/>
        <v>0.47619047619047616</v>
      </c>
      <c r="AE20" s="45">
        <v>6</v>
      </c>
      <c r="AF20" s="242" t="str">
        <f>IF(AE20&gt;0,VLOOKUP(AE20,整理番号表!L$5:M$13,2,FALSE),"")</f>
        <v>銀行</v>
      </c>
      <c r="AG20" s="45">
        <v>8</v>
      </c>
      <c r="AH20" s="242" t="str">
        <f>IF(AG20&gt;0,VLOOKUP(AG20,整理番号表!O$5:P$12,2,FALSE),"")</f>
        <v>一般資金（プロパー資金）</v>
      </c>
      <c r="AI20" s="45">
        <v>1</v>
      </c>
      <c r="AJ20" s="243">
        <f t="shared" si="33"/>
        <v>20000000</v>
      </c>
      <c r="AK20" s="244"/>
      <c r="AL20" s="245"/>
      <c r="AM20" s="246">
        <v>1</v>
      </c>
      <c r="AN20" s="246"/>
      <c r="AO20" s="246"/>
      <c r="AP20" s="246">
        <v>1</v>
      </c>
      <c r="AQ20" s="246">
        <v>1</v>
      </c>
      <c r="AR20" s="246"/>
      <c r="AS20" s="246"/>
      <c r="AT20" s="246">
        <v>1</v>
      </c>
      <c r="AU20" s="246">
        <v>1</v>
      </c>
      <c r="AV20" s="246">
        <v>5</v>
      </c>
      <c r="AW20" s="246"/>
      <c r="AX20" s="246"/>
      <c r="AY20" s="246"/>
      <c r="AZ20" s="246"/>
      <c r="BA20" s="246">
        <v>1</v>
      </c>
      <c r="BB20" s="246">
        <v>1</v>
      </c>
      <c r="BC20" s="246">
        <v>1</v>
      </c>
      <c r="BD20" s="247"/>
      <c r="BE20" s="248">
        <v>1</v>
      </c>
      <c r="BF20" s="249">
        <v>150000</v>
      </c>
      <c r="BG20" s="249">
        <v>180000</v>
      </c>
      <c r="BH20" s="45"/>
      <c r="BI20" s="250"/>
      <c r="BJ20" s="251"/>
      <c r="BK20" s="250"/>
      <c r="BL20" s="251"/>
      <c r="BM20" s="45"/>
      <c r="BN20" s="45"/>
      <c r="BO20" s="45">
        <v>1</v>
      </c>
      <c r="BP20" s="45"/>
      <c r="BQ20" s="45"/>
      <c r="BR20" s="45"/>
      <c r="BS20" s="45"/>
      <c r="BT20" s="252"/>
      <c r="BV20" s="143">
        <f t="shared" si="8"/>
        <v>0</v>
      </c>
      <c r="BW20" s="143">
        <f t="shared" si="9"/>
        <v>2</v>
      </c>
      <c r="BX20" s="143">
        <f t="shared" si="10"/>
        <v>0</v>
      </c>
      <c r="BY20" s="143">
        <f t="shared" si="11"/>
        <v>0</v>
      </c>
      <c r="BZ20" s="143">
        <f t="shared" si="12"/>
        <v>1</v>
      </c>
      <c r="CA20" s="143">
        <f t="shared" si="13"/>
        <v>1</v>
      </c>
      <c r="CB20" s="143">
        <f t="shared" si="14"/>
        <v>0</v>
      </c>
      <c r="CC20" s="143">
        <f t="shared" si="15"/>
        <v>0</v>
      </c>
      <c r="CD20" s="143">
        <f t="shared" si="16"/>
        <v>3</v>
      </c>
      <c r="CE20" s="143">
        <f t="shared" si="17"/>
        <v>1</v>
      </c>
      <c r="CF20" s="143">
        <f t="shared" si="28"/>
        <v>4</v>
      </c>
      <c r="CG20" s="143">
        <f t="shared" si="29"/>
        <v>0</v>
      </c>
      <c r="CH20" s="143">
        <f t="shared" si="18"/>
        <v>0</v>
      </c>
      <c r="CI20" s="143">
        <f t="shared" si="19"/>
        <v>0</v>
      </c>
      <c r="CJ20" s="143">
        <f t="shared" si="20"/>
        <v>0</v>
      </c>
      <c r="CK20" s="143">
        <f t="shared" si="21"/>
        <v>1</v>
      </c>
      <c r="CL20" s="143">
        <f t="shared" si="22"/>
        <v>1</v>
      </c>
      <c r="CM20" s="143">
        <f t="shared" si="23"/>
        <v>1</v>
      </c>
      <c r="CN20" s="143">
        <f t="shared" si="24"/>
        <v>0</v>
      </c>
      <c r="CO20" s="344">
        <f t="shared" si="30"/>
        <v>15</v>
      </c>
    </row>
    <row r="21" spans="1:93" ht="18" customHeight="1">
      <c r="A21" s="145" t="str">
        <f t="shared" si="25"/>
        <v>○○県○○市○○(株)〇〇農場</v>
      </c>
      <c r="B21" s="145" t="str">
        <f t="shared" si="31"/>
        <v>○○県○○市○○(株)〇〇農場</v>
      </c>
      <c r="C21" s="236" t="s">
        <v>206</v>
      </c>
      <c r="D21" s="25" t="s">
        <v>207</v>
      </c>
      <c r="E21" s="25" t="s">
        <v>208</v>
      </c>
      <c r="F21" s="237">
        <f t="shared" si="26"/>
        <v>6</v>
      </c>
      <c r="G21" s="45" t="s">
        <v>219</v>
      </c>
      <c r="H21" s="44"/>
      <c r="I21" s="217" t="s">
        <v>223</v>
      </c>
      <c r="J21" s="217" t="s">
        <v>224</v>
      </c>
      <c r="K21" s="238">
        <v>1</v>
      </c>
      <c r="L21" s="239" t="str">
        <f>IF(K21&gt;0,VLOOKUP(K21,[2]整理番号表!D$12:E$15,2,FALSE),"")</f>
        <v>認定農業者（個別）</v>
      </c>
      <c r="M21" s="239" t="s">
        <v>147</v>
      </c>
      <c r="N21" s="239" t="s">
        <v>146</v>
      </c>
      <c r="O21" s="25">
        <v>9</v>
      </c>
      <c r="P21" s="237" t="str">
        <f>IF(O21&gt;0,VLOOKUP(O21,整理番号表!H$5:I$38,2,FALSE),"")</f>
        <v>ハウス</v>
      </c>
      <c r="Q21" s="240">
        <v>2</v>
      </c>
      <c r="R21" s="241" t="s">
        <v>234</v>
      </c>
      <c r="S21" s="217" t="s">
        <v>243</v>
      </c>
      <c r="T21" s="221">
        <f t="shared" si="35"/>
        <v>32400000</v>
      </c>
      <c r="U21" s="253">
        <v>15000000</v>
      </c>
      <c r="V21" s="253"/>
      <c r="W21" s="253"/>
      <c r="X21" s="253"/>
      <c r="Y21" s="253">
        <v>15000000</v>
      </c>
      <c r="Z21" s="253">
        <v>2400000</v>
      </c>
      <c r="AA21" s="221">
        <f t="shared" si="34"/>
        <v>30000000</v>
      </c>
      <c r="AB21" s="223">
        <f t="shared" si="27"/>
        <v>35000000</v>
      </c>
      <c r="AC21" s="253"/>
      <c r="AD21" s="224">
        <f t="shared" si="32"/>
        <v>0.46296296296296297</v>
      </c>
      <c r="AE21" s="45">
        <v>6</v>
      </c>
      <c r="AF21" s="242" t="str">
        <f>IF(AE21&gt;0,VLOOKUP(AE21,整理番号表!L$5:M$13,2,FALSE),"")</f>
        <v>銀行</v>
      </c>
      <c r="AG21" s="45">
        <v>8</v>
      </c>
      <c r="AH21" s="242" t="str">
        <f>IF(AG21&gt;0,VLOOKUP(AG21,整理番号表!O$5:P$12,2,FALSE),"")</f>
        <v>一般資金（プロパー資金）</v>
      </c>
      <c r="AI21" s="45">
        <v>1</v>
      </c>
      <c r="AJ21" s="243">
        <f t="shared" si="33"/>
        <v>15000000</v>
      </c>
      <c r="AK21" s="244"/>
      <c r="AL21" s="245"/>
      <c r="AM21" s="246"/>
      <c r="AN21" s="246"/>
      <c r="AO21" s="246"/>
      <c r="AP21" s="246"/>
      <c r="AQ21" s="246"/>
      <c r="AR21" s="246"/>
      <c r="AS21" s="246"/>
      <c r="AT21" s="246"/>
      <c r="AU21" s="246"/>
      <c r="AV21" s="246"/>
      <c r="AW21" s="246"/>
      <c r="AX21" s="246"/>
      <c r="AY21" s="246"/>
      <c r="AZ21" s="246"/>
      <c r="BA21" s="246"/>
      <c r="BB21" s="246"/>
      <c r="BC21" s="246"/>
      <c r="BD21" s="247"/>
      <c r="BE21" s="248"/>
      <c r="BF21" s="249"/>
      <c r="BG21" s="249"/>
      <c r="BH21" s="45"/>
      <c r="BI21" s="250"/>
      <c r="BJ21" s="251"/>
      <c r="BK21" s="250"/>
      <c r="BL21" s="251"/>
      <c r="BM21" s="45"/>
      <c r="BN21" s="45"/>
      <c r="BO21" s="45"/>
      <c r="BP21" s="45"/>
      <c r="BQ21" s="45"/>
      <c r="BR21" s="45"/>
      <c r="BS21" s="45"/>
      <c r="BT21" s="252"/>
      <c r="BV21" s="143">
        <f t="shared" si="8"/>
        <v>0</v>
      </c>
      <c r="BW21" s="143">
        <f t="shared" si="9"/>
        <v>0</v>
      </c>
      <c r="BX21" s="143">
        <f t="shared" si="10"/>
        <v>0</v>
      </c>
      <c r="BY21" s="143">
        <f t="shared" si="11"/>
        <v>0</v>
      </c>
      <c r="BZ21" s="143">
        <f t="shared" si="12"/>
        <v>0</v>
      </c>
      <c r="CA21" s="143">
        <f t="shared" si="13"/>
        <v>0</v>
      </c>
      <c r="CB21" s="143">
        <f t="shared" si="14"/>
        <v>0</v>
      </c>
      <c r="CC21" s="143">
        <f t="shared" si="15"/>
        <v>0</v>
      </c>
      <c r="CD21" s="143">
        <f t="shared" si="16"/>
        <v>0</v>
      </c>
      <c r="CE21" s="143">
        <f t="shared" si="17"/>
        <v>0</v>
      </c>
      <c r="CF21" s="143">
        <f t="shared" si="28"/>
        <v>0</v>
      </c>
      <c r="CG21" s="143">
        <f t="shared" si="29"/>
        <v>0</v>
      </c>
      <c r="CH21" s="143">
        <f t="shared" si="18"/>
        <v>0</v>
      </c>
      <c r="CI21" s="143">
        <f t="shared" si="19"/>
        <v>0</v>
      </c>
      <c r="CJ21" s="143">
        <f t="shared" si="20"/>
        <v>0</v>
      </c>
      <c r="CK21" s="143">
        <f t="shared" si="21"/>
        <v>0</v>
      </c>
      <c r="CL21" s="143">
        <f t="shared" si="22"/>
        <v>0</v>
      </c>
      <c r="CM21" s="143">
        <f t="shared" si="23"/>
        <v>0</v>
      </c>
      <c r="CN21" s="143">
        <f t="shared" si="24"/>
        <v>0</v>
      </c>
      <c r="CO21" s="344">
        <f t="shared" si="30"/>
        <v>0</v>
      </c>
    </row>
    <row r="22" spans="1:93" ht="18" customHeight="1">
      <c r="A22" s="145" t="str">
        <f t="shared" si="25"/>
        <v>○○県○○市○○(農)〇〇営農</v>
      </c>
      <c r="B22" s="145" t="str">
        <f t="shared" si="31"/>
        <v>○○県○○市○○(農)〇〇営農</v>
      </c>
      <c r="C22" s="236" t="s">
        <v>206</v>
      </c>
      <c r="D22" s="25" t="s">
        <v>207</v>
      </c>
      <c r="E22" s="25" t="s">
        <v>208</v>
      </c>
      <c r="F22" s="237">
        <f t="shared" si="26"/>
        <v>7</v>
      </c>
      <c r="G22" s="45" t="s">
        <v>220</v>
      </c>
      <c r="H22" s="44"/>
      <c r="I22" s="217" t="s">
        <v>221</v>
      </c>
      <c r="J22" s="217" t="s">
        <v>224</v>
      </c>
      <c r="K22" s="238">
        <v>2</v>
      </c>
      <c r="L22" s="239" t="str">
        <f>IF(K22&gt;0,VLOOKUP(K22,[2]整理番号表!D$12:E$15,2,FALSE),"")</f>
        <v>認定農業者（法人）</v>
      </c>
      <c r="M22" s="239" t="s">
        <v>144</v>
      </c>
      <c r="N22" s="239"/>
      <c r="O22" s="25">
        <v>11</v>
      </c>
      <c r="P22" s="237" t="str">
        <f>IF(O22&gt;0,VLOOKUP(O22,整理番号表!H$5:I$38,2,FALSE),"")</f>
        <v>乾燥調製施設</v>
      </c>
      <c r="Q22" s="240">
        <v>1</v>
      </c>
      <c r="R22" s="241" t="s">
        <v>235</v>
      </c>
      <c r="S22" s="217" t="s">
        <v>243</v>
      </c>
      <c r="T22" s="221">
        <f t="shared" si="35"/>
        <v>16200000</v>
      </c>
      <c r="U22" s="253">
        <v>7500000</v>
      </c>
      <c r="V22" s="253"/>
      <c r="W22" s="253"/>
      <c r="X22" s="253"/>
      <c r="Y22" s="253">
        <v>7500000</v>
      </c>
      <c r="Z22" s="253">
        <v>1200000</v>
      </c>
      <c r="AA22" s="221" t="str">
        <f t="shared" si="34"/>
        <v/>
      </c>
      <c r="AB22" s="223">
        <f t="shared" si="27"/>
        <v>0</v>
      </c>
      <c r="AC22" s="253"/>
      <c r="AD22" s="224">
        <f t="shared" si="32"/>
        <v>0.46296296296296297</v>
      </c>
      <c r="AE22" s="45">
        <v>1</v>
      </c>
      <c r="AF22" s="242" t="str">
        <f>IF(AE22&gt;0,VLOOKUP(AE22,整理番号表!L$5:M$13,2,FALSE),"")</f>
        <v>農協</v>
      </c>
      <c r="AG22" s="45">
        <v>8</v>
      </c>
      <c r="AH22" s="242" t="str">
        <f>IF(AG22&gt;0,VLOOKUP(AG22,整理番号表!O$5:P$12,2,FALSE),"")</f>
        <v>一般資金（プロパー資金）</v>
      </c>
      <c r="AI22" s="45">
        <v>1</v>
      </c>
      <c r="AJ22" s="243">
        <f t="shared" si="33"/>
        <v>7500000</v>
      </c>
      <c r="AK22" s="244"/>
      <c r="AL22" s="245">
        <v>1</v>
      </c>
      <c r="AM22" s="246">
        <v>1</v>
      </c>
      <c r="AN22" s="246"/>
      <c r="AO22" s="246">
        <v>1</v>
      </c>
      <c r="AP22" s="246"/>
      <c r="AQ22" s="246"/>
      <c r="AR22" s="246"/>
      <c r="AS22" s="246"/>
      <c r="AT22" s="246">
        <v>1</v>
      </c>
      <c r="AU22" s="246">
        <v>1</v>
      </c>
      <c r="AV22" s="246">
        <v>2</v>
      </c>
      <c r="AW22" s="246">
        <v>1</v>
      </c>
      <c r="AX22" s="246"/>
      <c r="AY22" s="246"/>
      <c r="AZ22" s="246"/>
      <c r="BA22" s="246">
        <v>1</v>
      </c>
      <c r="BB22" s="246">
        <v>1</v>
      </c>
      <c r="BC22" s="246">
        <v>4</v>
      </c>
      <c r="BD22" s="247"/>
      <c r="BE22" s="248">
        <v>1</v>
      </c>
      <c r="BF22" s="249">
        <v>100000</v>
      </c>
      <c r="BG22" s="249">
        <v>120000</v>
      </c>
      <c r="BH22" s="45"/>
      <c r="BI22" s="250"/>
      <c r="BJ22" s="251"/>
      <c r="BK22" s="250"/>
      <c r="BL22" s="251"/>
      <c r="BM22" s="45"/>
      <c r="BN22" s="45">
        <v>1</v>
      </c>
      <c r="BO22" s="45"/>
      <c r="BP22" s="45"/>
      <c r="BQ22" s="45"/>
      <c r="BR22" s="45"/>
      <c r="BS22" s="45"/>
      <c r="BT22" s="252"/>
      <c r="BV22" s="143">
        <f t="shared" si="8"/>
        <v>3</v>
      </c>
      <c r="BW22" s="143">
        <f t="shared" si="9"/>
        <v>2</v>
      </c>
      <c r="BX22" s="143">
        <f t="shared" si="10"/>
        <v>0</v>
      </c>
      <c r="BY22" s="143">
        <f t="shared" si="11"/>
        <v>1</v>
      </c>
      <c r="BZ22" s="143">
        <f t="shared" si="12"/>
        <v>0</v>
      </c>
      <c r="CA22" s="143">
        <f t="shared" si="13"/>
        <v>0</v>
      </c>
      <c r="CB22" s="143">
        <f t="shared" si="14"/>
        <v>0</v>
      </c>
      <c r="CC22" s="143">
        <f t="shared" si="15"/>
        <v>0</v>
      </c>
      <c r="CD22" s="143">
        <f t="shared" si="16"/>
        <v>3</v>
      </c>
      <c r="CE22" s="143">
        <f t="shared" si="17"/>
        <v>1</v>
      </c>
      <c r="CF22" s="143">
        <f t="shared" si="28"/>
        <v>2</v>
      </c>
      <c r="CG22" s="143">
        <f t="shared" si="29"/>
        <v>1</v>
      </c>
      <c r="CH22" s="143">
        <f t="shared" si="18"/>
        <v>0</v>
      </c>
      <c r="CI22" s="143">
        <f t="shared" si="19"/>
        <v>0</v>
      </c>
      <c r="CJ22" s="143">
        <f t="shared" si="20"/>
        <v>0</v>
      </c>
      <c r="CK22" s="143">
        <f t="shared" si="21"/>
        <v>1</v>
      </c>
      <c r="CL22" s="143">
        <f t="shared" si="22"/>
        <v>1</v>
      </c>
      <c r="CM22" s="143">
        <f t="shared" si="23"/>
        <v>3</v>
      </c>
      <c r="CN22" s="143">
        <f t="shared" si="24"/>
        <v>0</v>
      </c>
      <c r="CO22" s="344">
        <f t="shared" si="30"/>
        <v>18</v>
      </c>
    </row>
    <row r="23" spans="1:93" ht="18" customHeight="1">
      <c r="A23" s="145" t="str">
        <f t="shared" si="25"/>
        <v>○○県○○市○○(農)〇〇営農</v>
      </c>
      <c r="B23" s="145" t="str">
        <f t="shared" si="31"/>
        <v>○○県○○市○○(農)〇〇営農</v>
      </c>
      <c r="C23" s="236" t="s">
        <v>206</v>
      </c>
      <c r="D23" s="25" t="s">
        <v>207</v>
      </c>
      <c r="E23" s="25" t="s">
        <v>208</v>
      </c>
      <c r="F23" s="237">
        <f t="shared" si="26"/>
        <v>7</v>
      </c>
      <c r="G23" s="45" t="s">
        <v>220</v>
      </c>
      <c r="H23" s="44"/>
      <c r="I23" s="217" t="s">
        <v>221</v>
      </c>
      <c r="J23" s="217" t="s">
        <v>224</v>
      </c>
      <c r="K23" s="238">
        <v>2</v>
      </c>
      <c r="L23" s="239" t="str">
        <f>IF(K23&gt;0,VLOOKUP(K23,[2]整理番号表!D$12:E$15,2,FALSE),"")</f>
        <v>認定農業者（法人）</v>
      </c>
      <c r="M23" s="239" t="s">
        <v>144</v>
      </c>
      <c r="N23" s="239"/>
      <c r="O23" s="25">
        <v>11</v>
      </c>
      <c r="P23" s="237" t="str">
        <f>IF(O23&gt;0,VLOOKUP(O23,整理番号表!H$5:I$38,2,FALSE),"")</f>
        <v>乾燥調製施設</v>
      </c>
      <c r="Q23" s="240">
        <v>2</v>
      </c>
      <c r="R23" s="241" t="s">
        <v>236</v>
      </c>
      <c r="S23" s="217" t="s">
        <v>243</v>
      </c>
      <c r="T23" s="221">
        <f t="shared" si="35"/>
        <v>15120000</v>
      </c>
      <c r="U23" s="253">
        <v>7000000</v>
      </c>
      <c r="V23" s="253"/>
      <c r="W23" s="253"/>
      <c r="X23" s="253"/>
      <c r="Y23" s="253">
        <v>7000000</v>
      </c>
      <c r="Z23" s="253">
        <v>1120000</v>
      </c>
      <c r="AA23" s="221" t="str">
        <f>IF(AB23&gt;0,IF(J23="法人",IF(AB23&gt;30000000,30000000,AB23),IF(AB23&gt;15000000,15000000,AB23)),"")</f>
        <v/>
      </c>
      <c r="AB23" s="223">
        <f t="shared" si="27"/>
        <v>0</v>
      </c>
      <c r="AC23" s="253"/>
      <c r="AD23" s="224">
        <f t="shared" si="32"/>
        <v>0.46296296296296297</v>
      </c>
      <c r="AE23" s="45">
        <v>1</v>
      </c>
      <c r="AF23" s="242" t="str">
        <f>IF(AE23&gt;0,VLOOKUP(AE23,整理番号表!L$5:M$13,2,FALSE),"")</f>
        <v>農協</v>
      </c>
      <c r="AG23" s="45">
        <v>8</v>
      </c>
      <c r="AH23" s="242" t="str">
        <f>IF(AG23&gt;0,VLOOKUP(AG23,整理番号表!O$5:P$12,2,FALSE),"")</f>
        <v>一般資金（プロパー資金）</v>
      </c>
      <c r="AI23" s="45">
        <v>1</v>
      </c>
      <c r="AJ23" s="243">
        <f t="shared" si="33"/>
        <v>7000000</v>
      </c>
      <c r="AK23" s="244"/>
      <c r="AL23" s="245"/>
      <c r="AM23" s="246"/>
      <c r="AN23" s="246"/>
      <c r="AO23" s="246"/>
      <c r="AP23" s="246"/>
      <c r="AQ23" s="246"/>
      <c r="AR23" s="246"/>
      <c r="AS23" s="246"/>
      <c r="AT23" s="246"/>
      <c r="AU23" s="246"/>
      <c r="AV23" s="246"/>
      <c r="AW23" s="246"/>
      <c r="AX23" s="246"/>
      <c r="AY23" s="246"/>
      <c r="AZ23" s="246"/>
      <c r="BA23" s="246"/>
      <c r="BB23" s="246"/>
      <c r="BC23" s="246"/>
      <c r="BD23" s="247"/>
      <c r="BE23" s="248"/>
      <c r="BF23" s="249"/>
      <c r="BG23" s="249"/>
      <c r="BH23" s="45"/>
      <c r="BI23" s="250"/>
      <c r="BJ23" s="251"/>
      <c r="BK23" s="250"/>
      <c r="BL23" s="251"/>
      <c r="BM23" s="45"/>
      <c r="BN23" s="45"/>
      <c r="BO23" s="45"/>
      <c r="BP23" s="45"/>
      <c r="BQ23" s="45"/>
      <c r="BR23" s="45"/>
      <c r="BS23" s="45"/>
      <c r="BT23" s="252"/>
      <c r="BV23" s="143">
        <f t="shared" si="8"/>
        <v>0</v>
      </c>
      <c r="BW23" s="143">
        <f t="shared" si="9"/>
        <v>0</v>
      </c>
      <c r="BX23" s="143">
        <f t="shared" si="10"/>
        <v>0</v>
      </c>
      <c r="BY23" s="143">
        <f t="shared" si="11"/>
        <v>0</v>
      </c>
      <c r="BZ23" s="143">
        <f t="shared" si="12"/>
        <v>0</v>
      </c>
      <c r="CA23" s="143">
        <f t="shared" si="13"/>
        <v>0</v>
      </c>
      <c r="CB23" s="143">
        <f t="shared" si="14"/>
        <v>0</v>
      </c>
      <c r="CC23" s="143">
        <f t="shared" si="15"/>
        <v>0</v>
      </c>
      <c r="CD23" s="143">
        <f t="shared" si="16"/>
        <v>0</v>
      </c>
      <c r="CE23" s="143">
        <f t="shared" si="17"/>
        <v>0</v>
      </c>
      <c r="CF23" s="143">
        <f t="shared" si="28"/>
        <v>0</v>
      </c>
      <c r="CG23" s="143">
        <f t="shared" si="29"/>
        <v>0</v>
      </c>
      <c r="CH23" s="143">
        <f t="shared" si="18"/>
        <v>0</v>
      </c>
      <c r="CI23" s="143">
        <f t="shared" si="19"/>
        <v>0</v>
      </c>
      <c r="CJ23" s="143">
        <f t="shared" si="20"/>
        <v>0</v>
      </c>
      <c r="CK23" s="143">
        <f t="shared" si="21"/>
        <v>0</v>
      </c>
      <c r="CL23" s="143">
        <f t="shared" si="22"/>
        <v>0</v>
      </c>
      <c r="CM23" s="143">
        <f t="shared" si="23"/>
        <v>0</v>
      </c>
      <c r="CN23" s="143">
        <f t="shared" si="24"/>
        <v>0</v>
      </c>
      <c r="CO23" s="344">
        <f t="shared" si="30"/>
        <v>0</v>
      </c>
    </row>
    <row r="24" spans="1:93" ht="18" customHeight="1">
      <c r="A24" s="145" t="str">
        <f t="shared" si="25"/>
        <v>○○県○○市○○(農)〇〇営農</v>
      </c>
      <c r="B24" s="145" t="str">
        <f t="shared" si="31"/>
        <v>○○県○○市○○(農)〇〇営農</v>
      </c>
      <c r="C24" s="236" t="s">
        <v>206</v>
      </c>
      <c r="D24" s="25" t="s">
        <v>207</v>
      </c>
      <c r="E24" s="25" t="s">
        <v>208</v>
      </c>
      <c r="F24" s="237">
        <f>IF(G24="","",IF(G24&lt;&gt;G23,SUM(F23)+1,F23))</f>
        <v>7</v>
      </c>
      <c r="G24" s="45" t="s">
        <v>220</v>
      </c>
      <c r="H24" s="44"/>
      <c r="I24" s="217" t="s">
        <v>221</v>
      </c>
      <c r="J24" s="217" t="s">
        <v>224</v>
      </c>
      <c r="K24" s="238">
        <v>2</v>
      </c>
      <c r="L24" s="239" t="str">
        <f>IF(K24&gt;0,VLOOKUP(K24,[2]整理番号表!D$12:E$15,2,FALSE),"")</f>
        <v>認定農業者（法人）</v>
      </c>
      <c r="M24" s="239" t="s">
        <v>144</v>
      </c>
      <c r="N24" s="239"/>
      <c r="O24" s="25">
        <v>1</v>
      </c>
      <c r="P24" s="237" t="str">
        <f>IF(O24&gt;0,VLOOKUP(O24,整理番号表!H$5:I$38,2,FALSE),"")</f>
        <v>トラクター</v>
      </c>
      <c r="Q24" s="240">
        <v>3</v>
      </c>
      <c r="R24" s="241" t="s">
        <v>237</v>
      </c>
      <c r="S24" s="217" t="s">
        <v>243</v>
      </c>
      <c r="T24" s="221">
        <f t="shared" si="35"/>
        <v>32400000</v>
      </c>
      <c r="U24" s="253">
        <v>15000000</v>
      </c>
      <c r="V24" s="253"/>
      <c r="W24" s="253"/>
      <c r="X24" s="253"/>
      <c r="Y24" s="253">
        <v>15000000</v>
      </c>
      <c r="Z24" s="253">
        <v>2400000</v>
      </c>
      <c r="AA24" s="221">
        <f t="shared" ref="AA24:AA28" si="36">IF(AB24&gt;0,IF(J24="法人",IF(AB24&gt;30000000,30000000,AB24),IF(AB24&gt;15000000,15000000,AB24)),"")</f>
        <v>29500000</v>
      </c>
      <c r="AB24" s="223">
        <f t="shared" si="27"/>
        <v>29500000</v>
      </c>
      <c r="AC24" s="253"/>
      <c r="AD24" s="224">
        <f t="shared" si="32"/>
        <v>0.46296296296296297</v>
      </c>
      <c r="AE24" s="45">
        <v>1</v>
      </c>
      <c r="AF24" s="242" t="str">
        <f>IF(AE24&gt;0,VLOOKUP(AE24,整理番号表!L$5:M$13,2,FALSE),"")</f>
        <v>農協</v>
      </c>
      <c r="AG24" s="45">
        <v>8</v>
      </c>
      <c r="AH24" s="242" t="str">
        <f>IF(AG24&gt;0,VLOOKUP(AG24,整理番号表!O$5:P$12,2,FALSE),"")</f>
        <v>一般資金（プロパー資金）</v>
      </c>
      <c r="AI24" s="45">
        <v>1</v>
      </c>
      <c r="AJ24" s="243">
        <f t="shared" si="33"/>
        <v>15000000</v>
      </c>
      <c r="AK24" s="244"/>
      <c r="AL24" s="245"/>
      <c r="AM24" s="246"/>
      <c r="AN24" s="246"/>
      <c r="AO24" s="246"/>
      <c r="AP24" s="246"/>
      <c r="AQ24" s="246"/>
      <c r="AR24" s="246"/>
      <c r="AS24" s="246"/>
      <c r="AT24" s="246"/>
      <c r="AU24" s="246"/>
      <c r="AV24" s="246"/>
      <c r="AW24" s="246"/>
      <c r="AX24" s="246"/>
      <c r="AY24" s="246"/>
      <c r="AZ24" s="246"/>
      <c r="BA24" s="246"/>
      <c r="BB24" s="246"/>
      <c r="BC24" s="246"/>
      <c r="BD24" s="247"/>
      <c r="BE24" s="248"/>
      <c r="BF24" s="249"/>
      <c r="BG24" s="249"/>
      <c r="BH24" s="45"/>
      <c r="BI24" s="250"/>
      <c r="BJ24" s="251"/>
      <c r="BK24" s="250"/>
      <c r="BL24" s="251"/>
      <c r="BM24" s="45"/>
      <c r="BN24" s="45"/>
      <c r="BO24" s="45"/>
      <c r="BP24" s="45"/>
      <c r="BQ24" s="45"/>
      <c r="BR24" s="45"/>
      <c r="BS24" s="45"/>
      <c r="BT24" s="252"/>
      <c r="BV24" s="143">
        <f t="shared" si="8"/>
        <v>0</v>
      </c>
      <c r="BW24" s="143">
        <f t="shared" si="9"/>
        <v>0</v>
      </c>
      <c r="BX24" s="143">
        <f t="shared" si="10"/>
        <v>0</v>
      </c>
      <c r="BY24" s="143">
        <f t="shared" si="11"/>
        <v>0</v>
      </c>
      <c r="BZ24" s="143">
        <f t="shared" si="12"/>
        <v>0</v>
      </c>
      <c r="CA24" s="143">
        <f t="shared" si="13"/>
        <v>0</v>
      </c>
      <c r="CB24" s="143">
        <f t="shared" si="14"/>
        <v>0</v>
      </c>
      <c r="CC24" s="143">
        <f t="shared" si="15"/>
        <v>0</v>
      </c>
      <c r="CD24" s="143">
        <f t="shared" si="16"/>
        <v>0</v>
      </c>
      <c r="CE24" s="143">
        <f t="shared" si="17"/>
        <v>0</v>
      </c>
      <c r="CF24" s="143">
        <f t="shared" si="28"/>
        <v>0</v>
      </c>
      <c r="CG24" s="143">
        <f t="shared" si="29"/>
        <v>0</v>
      </c>
      <c r="CH24" s="143">
        <f t="shared" si="18"/>
        <v>0</v>
      </c>
      <c r="CI24" s="143">
        <f t="shared" si="19"/>
        <v>0</v>
      </c>
      <c r="CJ24" s="143">
        <f t="shared" si="20"/>
        <v>0</v>
      </c>
      <c r="CK24" s="143">
        <f t="shared" si="21"/>
        <v>0</v>
      </c>
      <c r="CL24" s="143">
        <f t="shared" si="22"/>
        <v>0</v>
      </c>
      <c r="CM24" s="143">
        <f t="shared" si="23"/>
        <v>0</v>
      </c>
      <c r="CN24" s="143">
        <f t="shared" si="24"/>
        <v>0</v>
      </c>
      <c r="CO24" s="344">
        <f t="shared" si="30"/>
        <v>0</v>
      </c>
    </row>
    <row r="25" spans="1:93" ht="18" customHeight="1">
      <c r="A25" s="145" t="str">
        <f t="shared" si="25"/>
        <v/>
      </c>
      <c r="B25" s="145" t="str">
        <f t="shared" si="31"/>
        <v/>
      </c>
      <c r="C25" s="236"/>
      <c r="D25" s="25"/>
      <c r="E25" s="25"/>
      <c r="F25" s="237" t="str">
        <f t="shared" si="26"/>
        <v/>
      </c>
      <c r="G25" s="45"/>
      <c r="H25" s="44"/>
      <c r="I25" s="217"/>
      <c r="J25" s="217" t="s">
        <v>106</v>
      </c>
      <c r="K25" s="238"/>
      <c r="L25" s="239" t="str">
        <f>IF(K25&gt;0,VLOOKUP(K25,整理番号表!D$12:E$15,2,FALSE),"")</f>
        <v/>
      </c>
      <c r="M25" s="239"/>
      <c r="N25" s="239"/>
      <c r="O25" s="25"/>
      <c r="P25" s="237" t="str">
        <f>IF(O25&gt;0,VLOOKUP(O25,整理番号表!H$5:I$38,2,FALSE),"")</f>
        <v/>
      </c>
      <c r="Q25" s="240"/>
      <c r="R25" s="241"/>
      <c r="S25" s="217"/>
      <c r="T25" s="221">
        <f t="shared" si="35"/>
        <v>0</v>
      </c>
      <c r="U25" s="253"/>
      <c r="V25" s="253"/>
      <c r="W25" s="253"/>
      <c r="X25" s="253"/>
      <c r="Y25" s="253"/>
      <c r="Z25" s="253"/>
      <c r="AA25" s="221" t="str">
        <f t="shared" si="36"/>
        <v/>
      </c>
      <c r="AB25" s="223">
        <f t="shared" si="27"/>
        <v>0</v>
      </c>
      <c r="AC25" s="253"/>
      <c r="AD25" s="224" t="str">
        <f t="shared" si="32"/>
        <v/>
      </c>
      <c r="AE25" s="45"/>
      <c r="AF25" s="242" t="str">
        <f>IF(AE25&gt;0,VLOOKUP(AE25,整理番号表!L$5:M$13,2,FALSE),"")</f>
        <v/>
      </c>
      <c r="AG25" s="45"/>
      <c r="AH25" s="242" t="str">
        <f>IF(AG25&gt;0,VLOOKUP(AG25,整理番号表!O$5:P$12,2,FALSE),"")</f>
        <v/>
      </c>
      <c r="AI25" s="45"/>
      <c r="AJ25" s="243">
        <f t="shared" si="33"/>
        <v>0</v>
      </c>
      <c r="AK25" s="244"/>
      <c r="AL25" s="245"/>
      <c r="AM25" s="246"/>
      <c r="AN25" s="246"/>
      <c r="AO25" s="246"/>
      <c r="AP25" s="246"/>
      <c r="AQ25" s="246"/>
      <c r="AR25" s="246"/>
      <c r="AS25" s="246"/>
      <c r="AT25" s="246"/>
      <c r="AU25" s="246"/>
      <c r="AV25" s="246"/>
      <c r="AW25" s="246"/>
      <c r="AX25" s="246"/>
      <c r="AY25" s="246"/>
      <c r="AZ25" s="246"/>
      <c r="BA25" s="246"/>
      <c r="BB25" s="246"/>
      <c r="BC25" s="246"/>
      <c r="BD25" s="247"/>
      <c r="BE25" s="248"/>
      <c r="BF25" s="249"/>
      <c r="BG25" s="249"/>
      <c r="BH25" s="45"/>
      <c r="BI25" s="250"/>
      <c r="BJ25" s="251"/>
      <c r="BK25" s="250"/>
      <c r="BL25" s="251"/>
      <c r="BM25" s="45"/>
      <c r="BN25" s="45"/>
      <c r="BO25" s="45"/>
      <c r="BP25" s="45"/>
      <c r="BQ25" s="45"/>
      <c r="BR25" s="45"/>
      <c r="BS25" s="45"/>
      <c r="BT25" s="252"/>
      <c r="BV25" s="143">
        <f t="shared" si="8"/>
        <v>0</v>
      </c>
      <c r="BW25" s="143">
        <f t="shared" si="9"/>
        <v>0</v>
      </c>
      <c r="BX25" s="143">
        <f t="shared" si="10"/>
        <v>0</v>
      </c>
      <c r="BY25" s="143">
        <f t="shared" si="11"/>
        <v>0</v>
      </c>
      <c r="BZ25" s="143">
        <f t="shared" si="12"/>
        <v>0</v>
      </c>
      <c r="CA25" s="143">
        <f t="shared" si="13"/>
        <v>0</v>
      </c>
      <c r="CB25" s="143">
        <f t="shared" si="14"/>
        <v>0</v>
      </c>
      <c r="CC25" s="143">
        <f t="shared" si="15"/>
        <v>0</v>
      </c>
      <c r="CD25" s="143">
        <f t="shared" si="16"/>
        <v>0</v>
      </c>
      <c r="CE25" s="143">
        <f t="shared" si="17"/>
        <v>0</v>
      </c>
      <c r="CF25" s="143">
        <f t="shared" si="28"/>
        <v>0</v>
      </c>
      <c r="CG25" s="143">
        <f t="shared" si="29"/>
        <v>0</v>
      </c>
      <c r="CH25" s="143">
        <f t="shared" si="18"/>
        <v>0</v>
      </c>
      <c r="CI25" s="143">
        <f t="shared" si="19"/>
        <v>0</v>
      </c>
      <c r="CJ25" s="143">
        <f t="shared" si="20"/>
        <v>0</v>
      </c>
      <c r="CK25" s="143">
        <f t="shared" si="21"/>
        <v>0</v>
      </c>
      <c r="CL25" s="143">
        <f t="shared" si="22"/>
        <v>0</v>
      </c>
      <c r="CM25" s="143">
        <f t="shared" si="23"/>
        <v>0</v>
      </c>
      <c r="CN25" s="143">
        <f t="shared" si="24"/>
        <v>0</v>
      </c>
      <c r="CO25" s="344">
        <f t="shared" si="30"/>
        <v>0</v>
      </c>
    </row>
    <row r="26" spans="1:93" ht="18" customHeight="1">
      <c r="A26" s="145" t="str">
        <f t="shared" si="25"/>
        <v/>
      </c>
      <c r="B26" s="145" t="str">
        <f t="shared" si="31"/>
        <v/>
      </c>
      <c r="C26" s="236"/>
      <c r="D26" s="25"/>
      <c r="E26" s="25"/>
      <c r="F26" s="237" t="str">
        <f t="shared" si="26"/>
        <v/>
      </c>
      <c r="G26" s="45"/>
      <c r="H26" s="44"/>
      <c r="I26" s="217"/>
      <c r="J26" s="217" t="s">
        <v>106</v>
      </c>
      <c r="K26" s="238"/>
      <c r="L26" s="239" t="str">
        <f>IF(K26&gt;0,VLOOKUP(K26,整理番号表!D$12:E$15,2,FALSE),"")</f>
        <v/>
      </c>
      <c r="M26" s="239"/>
      <c r="N26" s="239"/>
      <c r="O26" s="25"/>
      <c r="P26" s="237" t="str">
        <f>IF(O26&gt;0,VLOOKUP(O26,整理番号表!H$5:I$38,2,FALSE),"")</f>
        <v/>
      </c>
      <c r="Q26" s="240"/>
      <c r="R26" s="241"/>
      <c r="S26" s="217"/>
      <c r="T26" s="221">
        <f t="shared" si="6"/>
        <v>0</v>
      </c>
      <c r="U26" s="253"/>
      <c r="V26" s="253"/>
      <c r="W26" s="253"/>
      <c r="X26" s="253"/>
      <c r="Y26" s="253"/>
      <c r="Z26" s="253"/>
      <c r="AA26" s="221" t="str">
        <f t="shared" si="36"/>
        <v/>
      </c>
      <c r="AB26" s="223">
        <f t="shared" si="27"/>
        <v>0</v>
      </c>
      <c r="AC26" s="253"/>
      <c r="AD26" s="224" t="str">
        <f t="shared" si="32"/>
        <v/>
      </c>
      <c r="AE26" s="45"/>
      <c r="AF26" s="242" t="str">
        <f>IF(AE26&gt;0,VLOOKUP(AE26,整理番号表!L$5:M$13,2,FALSE),"")</f>
        <v/>
      </c>
      <c r="AG26" s="45"/>
      <c r="AH26" s="242" t="str">
        <f>IF(AG26&gt;0,VLOOKUP(AG26,整理番号表!O$5:P$12,2,FALSE),"")</f>
        <v/>
      </c>
      <c r="AI26" s="45"/>
      <c r="AJ26" s="243">
        <f t="shared" si="33"/>
        <v>0</v>
      </c>
      <c r="AK26" s="244"/>
      <c r="AL26" s="245"/>
      <c r="AM26" s="246"/>
      <c r="AN26" s="246"/>
      <c r="AO26" s="246"/>
      <c r="AP26" s="246"/>
      <c r="AQ26" s="246"/>
      <c r="AR26" s="246"/>
      <c r="AS26" s="246"/>
      <c r="AT26" s="246"/>
      <c r="AU26" s="246"/>
      <c r="AV26" s="246"/>
      <c r="AW26" s="246"/>
      <c r="AX26" s="246"/>
      <c r="AY26" s="246"/>
      <c r="AZ26" s="246"/>
      <c r="BA26" s="246"/>
      <c r="BB26" s="246"/>
      <c r="BC26" s="246"/>
      <c r="BD26" s="247"/>
      <c r="BE26" s="248"/>
      <c r="BF26" s="249"/>
      <c r="BG26" s="249"/>
      <c r="BH26" s="45"/>
      <c r="BI26" s="250"/>
      <c r="BJ26" s="251"/>
      <c r="BK26" s="250"/>
      <c r="BL26" s="251"/>
      <c r="BM26" s="45"/>
      <c r="BN26" s="45"/>
      <c r="BO26" s="45"/>
      <c r="BP26" s="45"/>
      <c r="BQ26" s="45"/>
      <c r="BR26" s="45"/>
      <c r="BS26" s="45"/>
      <c r="BT26" s="252"/>
      <c r="BV26" s="143">
        <f t="shared" si="8"/>
        <v>0</v>
      </c>
      <c r="BW26" s="143">
        <f t="shared" si="9"/>
        <v>0</v>
      </c>
      <c r="BX26" s="143">
        <f t="shared" si="10"/>
        <v>0</v>
      </c>
      <c r="BY26" s="143">
        <f t="shared" si="11"/>
        <v>0</v>
      </c>
      <c r="BZ26" s="143">
        <f t="shared" si="12"/>
        <v>0</v>
      </c>
      <c r="CA26" s="143">
        <f t="shared" si="13"/>
        <v>0</v>
      </c>
      <c r="CB26" s="143">
        <f t="shared" si="14"/>
        <v>0</v>
      </c>
      <c r="CC26" s="143">
        <f t="shared" si="15"/>
        <v>0</v>
      </c>
      <c r="CD26" s="143">
        <f t="shared" si="16"/>
        <v>0</v>
      </c>
      <c r="CE26" s="143">
        <f t="shared" si="17"/>
        <v>0</v>
      </c>
      <c r="CF26" s="143">
        <f t="shared" si="28"/>
        <v>0</v>
      </c>
      <c r="CG26" s="143">
        <f t="shared" si="29"/>
        <v>0</v>
      </c>
      <c r="CH26" s="143">
        <f t="shared" si="18"/>
        <v>0</v>
      </c>
      <c r="CI26" s="143">
        <f t="shared" si="19"/>
        <v>0</v>
      </c>
      <c r="CJ26" s="143">
        <f t="shared" si="20"/>
        <v>0</v>
      </c>
      <c r="CK26" s="143">
        <f t="shared" si="21"/>
        <v>0</v>
      </c>
      <c r="CL26" s="143">
        <f t="shared" si="22"/>
        <v>0</v>
      </c>
      <c r="CM26" s="143">
        <f t="shared" si="23"/>
        <v>0</v>
      </c>
      <c r="CN26" s="143">
        <f t="shared" si="24"/>
        <v>0</v>
      </c>
      <c r="CO26" s="344">
        <f t="shared" si="30"/>
        <v>0</v>
      </c>
    </row>
    <row r="27" spans="1:93" ht="18" customHeight="1">
      <c r="A27" s="145" t="str">
        <f t="shared" si="25"/>
        <v/>
      </c>
      <c r="B27" s="145" t="str">
        <f t="shared" si="31"/>
        <v/>
      </c>
      <c r="C27" s="236"/>
      <c r="D27" s="25"/>
      <c r="E27" s="25"/>
      <c r="F27" s="237" t="str">
        <f t="shared" si="26"/>
        <v/>
      </c>
      <c r="G27" s="45"/>
      <c r="H27" s="44"/>
      <c r="I27" s="217"/>
      <c r="J27" s="217" t="s">
        <v>106</v>
      </c>
      <c r="K27" s="238"/>
      <c r="L27" s="239" t="str">
        <f>IF(K27&gt;0,VLOOKUP(K27,整理番号表!D$12:E$15,2,FALSE),"")</f>
        <v/>
      </c>
      <c r="M27" s="239"/>
      <c r="N27" s="239"/>
      <c r="O27" s="25"/>
      <c r="P27" s="237" t="str">
        <f>IF(O27&gt;0,VLOOKUP(O27,整理番号表!H$5:I$38,2,FALSE),"")</f>
        <v/>
      </c>
      <c r="Q27" s="240"/>
      <c r="R27" s="241"/>
      <c r="S27" s="217"/>
      <c r="T27" s="221">
        <f t="shared" si="6"/>
        <v>0</v>
      </c>
      <c r="U27" s="253"/>
      <c r="V27" s="253"/>
      <c r="W27" s="253"/>
      <c r="X27" s="253"/>
      <c r="Y27" s="253"/>
      <c r="Z27" s="253"/>
      <c r="AA27" s="221" t="str">
        <f t="shared" si="36"/>
        <v/>
      </c>
      <c r="AB27" s="223">
        <f t="shared" si="27"/>
        <v>0</v>
      </c>
      <c r="AC27" s="253"/>
      <c r="AD27" s="224" t="str">
        <f t="shared" si="32"/>
        <v/>
      </c>
      <c r="AE27" s="45"/>
      <c r="AF27" s="242" t="str">
        <f>IF(AE27&gt;0,VLOOKUP(AE27,整理番号表!L$5:M$13,2,FALSE),"")</f>
        <v/>
      </c>
      <c r="AG27" s="45"/>
      <c r="AH27" s="242" t="str">
        <f>IF(AG27&gt;0,VLOOKUP(AG27,整理番号表!O$5:P$12,2,FALSE),"")</f>
        <v/>
      </c>
      <c r="AI27" s="45"/>
      <c r="AJ27" s="243">
        <f t="shared" si="33"/>
        <v>0</v>
      </c>
      <c r="AK27" s="244"/>
      <c r="AL27" s="245"/>
      <c r="AM27" s="246"/>
      <c r="AN27" s="246"/>
      <c r="AO27" s="246"/>
      <c r="AP27" s="246"/>
      <c r="AQ27" s="246"/>
      <c r="AR27" s="246"/>
      <c r="AS27" s="246"/>
      <c r="AT27" s="246"/>
      <c r="AU27" s="246"/>
      <c r="AV27" s="246"/>
      <c r="AW27" s="246"/>
      <c r="AX27" s="246"/>
      <c r="AY27" s="246"/>
      <c r="AZ27" s="246"/>
      <c r="BA27" s="246"/>
      <c r="BB27" s="246"/>
      <c r="BC27" s="246"/>
      <c r="BD27" s="247"/>
      <c r="BE27" s="248"/>
      <c r="BF27" s="249"/>
      <c r="BG27" s="249"/>
      <c r="BH27" s="45"/>
      <c r="BI27" s="250"/>
      <c r="BJ27" s="251"/>
      <c r="BK27" s="250"/>
      <c r="BL27" s="251"/>
      <c r="BM27" s="45"/>
      <c r="BN27" s="45"/>
      <c r="BO27" s="45"/>
      <c r="BP27" s="45"/>
      <c r="BQ27" s="45"/>
      <c r="BR27" s="45"/>
      <c r="BS27" s="45"/>
      <c r="BT27" s="252"/>
      <c r="BV27" s="143">
        <f t="shared" si="8"/>
        <v>0</v>
      </c>
      <c r="BW27" s="143">
        <f t="shared" si="9"/>
        <v>0</v>
      </c>
      <c r="BX27" s="143">
        <f t="shared" si="10"/>
        <v>0</v>
      </c>
      <c r="BY27" s="143">
        <f t="shared" si="11"/>
        <v>0</v>
      </c>
      <c r="BZ27" s="143">
        <f t="shared" si="12"/>
        <v>0</v>
      </c>
      <c r="CA27" s="143">
        <f t="shared" si="13"/>
        <v>0</v>
      </c>
      <c r="CB27" s="143">
        <f t="shared" si="14"/>
        <v>0</v>
      </c>
      <c r="CC27" s="143">
        <f t="shared" si="15"/>
        <v>0</v>
      </c>
      <c r="CD27" s="143">
        <f t="shared" si="16"/>
        <v>0</v>
      </c>
      <c r="CE27" s="143">
        <f t="shared" si="17"/>
        <v>0</v>
      </c>
      <c r="CF27" s="143">
        <f t="shared" si="28"/>
        <v>0</v>
      </c>
      <c r="CG27" s="143">
        <f t="shared" si="29"/>
        <v>0</v>
      </c>
      <c r="CH27" s="143">
        <f t="shared" si="18"/>
        <v>0</v>
      </c>
      <c r="CI27" s="143">
        <f t="shared" si="19"/>
        <v>0</v>
      </c>
      <c r="CJ27" s="143">
        <f t="shared" si="20"/>
        <v>0</v>
      </c>
      <c r="CK27" s="143">
        <f t="shared" si="21"/>
        <v>0</v>
      </c>
      <c r="CL27" s="143">
        <f t="shared" si="22"/>
        <v>0</v>
      </c>
      <c r="CM27" s="143">
        <f t="shared" si="23"/>
        <v>0</v>
      </c>
      <c r="CN27" s="143">
        <f t="shared" si="24"/>
        <v>0</v>
      </c>
      <c r="CO27" s="344">
        <f t="shared" si="30"/>
        <v>0</v>
      </c>
    </row>
    <row r="28" spans="1:93" ht="18" customHeight="1" thickBot="1">
      <c r="A28" s="145" t="str">
        <f t="shared" ref="A28" si="37">C28&amp;D28&amp;E28&amp;G28</f>
        <v/>
      </c>
      <c r="B28" s="145" t="str">
        <f t="shared" ref="B28" si="38">IF(AI28="","",C28&amp;D28&amp;E28&amp;G28)</f>
        <v/>
      </c>
      <c r="C28" s="254"/>
      <c r="D28" s="255"/>
      <c r="E28" s="255"/>
      <c r="F28" s="256" t="str">
        <f t="shared" si="26"/>
        <v/>
      </c>
      <c r="G28" s="257"/>
      <c r="H28" s="257"/>
      <c r="I28" s="258"/>
      <c r="J28" s="258" t="s">
        <v>106</v>
      </c>
      <c r="K28" s="259"/>
      <c r="L28" s="258" t="str">
        <f>IF(K28&gt;0,VLOOKUP(K28,整理番号表!D$12:E$15,2,FALSE),"")</f>
        <v/>
      </c>
      <c r="M28" s="258"/>
      <c r="N28" s="258"/>
      <c r="O28" s="255"/>
      <c r="P28" s="256" t="str">
        <f>IF(O28&gt;0,VLOOKUP(O28,整理番号表!H$5:I$38,2,FALSE),"")</f>
        <v/>
      </c>
      <c r="Q28" s="260"/>
      <c r="R28" s="261"/>
      <c r="S28" s="258"/>
      <c r="T28" s="262">
        <f t="shared" si="6"/>
        <v>0</v>
      </c>
      <c r="U28" s="263"/>
      <c r="V28" s="263"/>
      <c r="W28" s="263"/>
      <c r="X28" s="263"/>
      <c r="Y28" s="263"/>
      <c r="Z28" s="263"/>
      <c r="AA28" s="262" t="str">
        <f t="shared" si="36"/>
        <v/>
      </c>
      <c r="AB28" s="264">
        <f t="shared" si="27"/>
        <v>0</v>
      </c>
      <c r="AC28" s="263"/>
      <c r="AD28" s="265" t="str">
        <f t="shared" si="32"/>
        <v/>
      </c>
      <c r="AE28" s="257"/>
      <c r="AF28" s="266" t="str">
        <f>IF(AE28&gt;0,VLOOKUP(AE28,整理番号表!L$5:M$13,2,FALSE),"")</f>
        <v/>
      </c>
      <c r="AG28" s="257"/>
      <c r="AH28" s="266" t="str">
        <f>IF(AG28&gt;0,VLOOKUP(AG28,整理番号表!O$5:P$12,2,FALSE),"")</f>
        <v/>
      </c>
      <c r="AI28" s="257"/>
      <c r="AJ28" s="267">
        <f t="shared" si="33"/>
        <v>0</v>
      </c>
      <c r="AK28" s="268"/>
      <c r="AL28" s="269"/>
      <c r="AM28" s="270"/>
      <c r="AN28" s="270"/>
      <c r="AO28" s="270"/>
      <c r="AP28" s="270"/>
      <c r="AQ28" s="270"/>
      <c r="AR28" s="270"/>
      <c r="AS28" s="270"/>
      <c r="AT28" s="270"/>
      <c r="AU28" s="270"/>
      <c r="AV28" s="270"/>
      <c r="AW28" s="270"/>
      <c r="AX28" s="270"/>
      <c r="AY28" s="270"/>
      <c r="AZ28" s="270"/>
      <c r="BA28" s="270"/>
      <c r="BB28" s="270"/>
      <c r="BC28" s="270"/>
      <c r="BD28" s="271"/>
      <c r="BE28" s="272"/>
      <c r="BF28" s="273"/>
      <c r="BG28" s="273"/>
      <c r="BH28" s="257"/>
      <c r="BI28" s="274"/>
      <c r="BJ28" s="275"/>
      <c r="BK28" s="274"/>
      <c r="BL28" s="275"/>
      <c r="BM28" s="257"/>
      <c r="BN28" s="257"/>
      <c r="BO28" s="257"/>
      <c r="BP28" s="257"/>
      <c r="BQ28" s="257"/>
      <c r="BR28" s="257"/>
      <c r="BS28" s="257"/>
      <c r="BT28" s="276"/>
      <c r="BV28" s="143">
        <f t="shared" si="8"/>
        <v>0</v>
      </c>
      <c r="BW28" s="143">
        <f t="shared" si="9"/>
        <v>0</v>
      </c>
      <c r="BX28" s="143">
        <f t="shared" si="10"/>
        <v>0</v>
      </c>
      <c r="BY28" s="143">
        <f t="shared" si="11"/>
        <v>0</v>
      </c>
      <c r="BZ28" s="143">
        <f t="shared" si="12"/>
        <v>0</v>
      </c>
      <c r="CA28" s="143">
        <f t="shared" si="13"/>
        <v>0</v>
      </c>
      <c r="CB28" s="143">
        <f t="shared" si="14"/>
        <v>0</v>
      </c>
      <c r="CC28" s="143">
        <f t="shared" si="15"/>
        <v>0</v>
      </c>
      <c r="CD28" s="143">
        <f t="shared" si="16"/>
        <v>0</v>
      </c>
      <c r="CE28" s="143">
        <f t="shared" ref="CE28" si="39">AU28*1</f>
        <v>0</v>
      </c>
      <c r="CF28" s="143">
        <f t="shared" si="28"/>
        <v>0</v>
      </c>
      <c r="CG28" s="143">
        <f t="shared" si="29"/>
        <v>0</v>
      </c>
      <c r="CH28" s="143">
        <f t="shared" si="18"/>
        <v>0</v>
      </c>
      <c r="CI28" s="143">
        <f t="shared" si="19"/>
        <v>0</v>
      </c>
      <c r="CJ28" s="143">
        <f t="shared" ref="CJ28:CL28" si="40">AZ28*1</f>
        <v>0</v>
      </c>
      <c r="CK28" s="143">
        <f t="shared" si="40"/>
        <v>0</v>
      </c>
      <c r="CL28" s="143">
        <f t="shared" si="40"/>
        <v>0</v>
      </c>
      <c r="CM28" s="143">
        <f t="shared" si="23"/>
        <v>0</v>
      </c>
      <c r="CN28" s="143">
        <f t="shared" si="24"/>
        <v>0</v>
      </c>
      <c r="CO28" s="345">
        <f t="shared" si="30"/>
        <v>0</v>
      </c>
    </row>
    <row r="29" spans="1:93" s="211" customFormat="1" ht="7.5" customHeight="1">
      <c r="C29" s="22"/>
      <c r="D29" s="22"/>
      <c r="E29" s="22"/>
      <c r="F29" s="41"/>
      <c r="G29" s="41"/>
      <c r="H29" s="41"/>
      <c r="I29" s="277"/>
      <c r="J29" s="277"/>
      <c r="K29" s="277"/>
      <c r="L29" s="277"/>
      <c r="M29" s="277"/>
      <c r="N29" s="277"/>
      <c r="O29" s="22"/>
      <c r="P29" s="41"/>
      <c r="Q29" s="41"/>
      <c r="R29" s="22"/>
      <c r="S29" s="22"/>
      <c r="T29" s="278"/>
      <c r="U29" s="278"/>
      <c r="V29" s="278"/>
      <c r="W29" s="278"/>
      <c r="X29" s="278"/>
      <c r="Y29" s="278"/>
      <c r="Z29" s="278"/>
      <c r="AA29" s="278"/>
      <c r="AB29" s="278"/>
      <c r="AC29" s="278"/>
      <c r="AD29" s="279"/>
      <c r="AE29" s="41"/>
      <c r="AF29" s="41"/>
      <c r="AG29" s="41"/>
      <c r="AH29" s="277"/>
      <c r="AI29" s="41"/>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41"/>
      <c r="BF29" s="41"/>
      <c r="BG29" s="41"/>
      <c r="BH29" s="41"/>
      <c r="BI29" s="41"/>
      <c r="BJ29" s="41"/>
      <c r="BK29" s="41"/>
      <c r="BL29" s="41"/>
      <c r="BM29" s="41"/>
      <c r="BN29" s="41"/>
      <c r="BO29" s="41"/>
      <c r="BP29" s="41"/>
      <c r="BQ29" s="41"/>
      <c r="BR29" s="41"/>
      <c r="BS29" s="41"/>
      <c r="BT29" s="41"/>
    </row>
    <row r="30" spans="1:93" ht="21" customHeight="1">
      <c r="I30" s="18" t="s">
        <v>148</v>
      </c>
      <c r="J30" s="18"/>
      <c r="K30" s="148"/>
      <c r="L30" s="148"/>
      <c r="M30" s="148"/>
      <c r="N30" s="148"/>
      <c r="O30" s="147"/>
      <c r="P30" s="147"/>
      <c r="Q30" s="147"/>
      <c r="R30" s="147"/>
      <c r="S30" s="147"/>
      <c r="T30" s="147"/>
      <c r="U30" s="147"/>
      <c r="V30" s="147"/>
      <c r="W30" s="147"/>
      <c r="X30" s="147"/>
      <c r="Y30" s="147"/>
      <c r="Z30" s="147"/>
      <c r="AA30" s="147"/>
      <c r="AB30" s="147"/>
      <c r="AC30" s="147"/>
      <c r="AD30" s="149"/>
      <c r="AE30" s="149"/>
      <c r="AF30" s="147"/>
      <c r="AG30" s="149"/>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24"/>
      <c r="BF30" s="24"/>
      <c r="BG30" s="24"/>
      <c r="BH30" s="24"/>
      <c r="BI30" s="24"/>
      <c r="BJ30" s="24"/>
      <c r="BK30" s="24"/>
      <c r="BL30" s="24"/>
      <c r="BM30" s="24"/>
      <c r="BN30" s="24"/>
      <c r="BO30" s="277"/>
      <c r="BP30" s="24"/>
      <c r="BQ30" s="24"/>
      <c r="BR30" s="24"/>
      <c r="BS30" s="277"/>
      <c r="BT30" s="277"/>
    </row>
    <row r="31" spans="1:93" s="20" customFormat="1" ht="21" customHeight="1">
      <c r="I31" s="18" t="s">
        <v>22</v>
      </c>
      <c r="J31" s="18"/>
      <c r="K31" s="148"/>
      <c r="L31" s="148"/>
      <c r="M31" s="148"/>
      <c r="N31" s="148"/>
      <c r="O31" s="147"/>
      <c r="P31" s="147"/>
      <c r="Q31" s="147"/>
      <c r="R31" s="147"/>
      <c r="S31" s="147"/>
      <c r="T31" s="147"/>
      <c r="U31" s="147"/>
      <c r="V31" s="147"/>
      <c r="W31" s="147"/>
      <c r="X31" s="147"/>
      <c r="Y31" s="147"/>
      <c r="Z31" s="147"/>
      <c r="AA31" s="147"/>
      <c r="AB31" s="147"/>
      <c r="AC31" s="147"/>
      <c r="AD31" s="149"/>
      <c r="AE31" s="149"/>
      <c r="AF31" s="147"/>
      <c r="AG31" s="149"/>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24"/>
      <c r="BF31" s="24"/>
      <c r="BG31" s="24"/>
      <c r="BH31" s="24"/>
      <c r="BI31" s="24"/>
      <c r="BJ31" s="24"/>
      <c r="BK31" s="24"/>
      <c r="BL31" s="24"/>
      <c r="BM31" s="24"/>
      <c r="BN31" s="24"/>
      <c r="BO31" s="277"/>
      <c r="BP31" s="24"/>
      <c r="BQ31" s="24"/>
      <c r="BR31" s="24"/>
      <c r="BS31" s="277"/>
      <c r="BT31" s="277"/>
      <c r="BU31" s="143"/>
    </row>
    <row r="32" spans="1:93" s="20" customFormat="1" ht="24.75" customHeight="1">
      <c r="I32" s="19" t="s">
        <v>149</v>
      </c>
      <c r="J32" s="19"/>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143"/>
    </row>
    <row r="33" spans="6:72">
      <c r="BE33" s="22"/>
      <c r="BF33" s="22"/>
      <c r="BG33" s="22"/>
      <c r="BH33" s="22"/>
      <c r="BI33" s="22"/>
      <c r="BJ33" s="22"/>
      <c r="BK33" s="22"/>
      <c r="BL33" s="22"/>
      <c r="BM33" s="22"/>
      <c r="BN33" s="22"/>
      <c r="BO33" s="277"/>
      <c r="BP33" s="22"/>
      <c r="BQ33" s="22"/>
      <c r="BR33" s="22"/>
      <c r="BS33" s="277"/>
      <c r="BT33" s="277"/>
    </row>
    <row r="34" spans="6:72">
      <c r="BE34" s="22"/>
      <c r="BF34" s="22"/>
      <c r="BG34" s="22"/>
      <c r="BH34" s="22"/>
      <c r="BI34" s="22"/>
      <c r="BJ34" s="22"/>
      <c r="BK34" s="22"/>
      <c r="BL34" s="22"/>
      <c r="BM34" s="22"/>
      <c r="BN34" s="22"/>
      <c r="BO34" s="277"/>
      <c r="BP34" s="22"/>
      <c r="BQ34" s="22"/>
      <c r="BR34" s="22"/>
      <c r="BS34" s="277"/>
      <c r="BT34" s="277"/>
    </row>
    <row r="35" spans="6:72">
      <c r="BE35" s="22"/>
      <c r="BF35" s="22"/>
      <c r="BG35" s="22"/>
      <c r="BH35" s="22"/>
      <c r="BI35" s="22"/>
      <c r="BJ35" s="22"/>
      <c r="BK35" s="22"/>
      <c r="BL35" s="22"/>
      <c r="BM35" s="22"/>
      <c r="BN35" s="22"/>
      <c r="BO35" s="277"/>
      <c r="BP35" s="22"/>
      <c r="BQ35" s="22"/>
      <c r="BR35" s="22"/>
      <c r="BS35" s="277"/>
      <c r="BT35" s="277"/>
    </row>
    <row r="36" spans="6:72">
      <c r="BE36" s="22"/>
      <c r="BF36" s="22"/>
      <c r="BG36" s="22"/>
      <c r="BH36" s="22"/>
      <c r="BI36" s="22"/>
      <c r="BJ36" s="22"/>
      <c r="BK36" s="22"/>
      <c r="BL36" s="22"/>
      <c r="BM36" s="22"/>
      <c r="BN36" s="22"/>
      <c r="BO36" s="277"/>
      <c r="BP36" s="22"/>
      <c r="BQ36" s="22"/>
      <c r="BR36" s="22"/>
      <c r="BS36" s="277"/>
      <c r="BT36" s="277"/>
    </row>
    <row r="37" spans="6:72">
      <c r="BE37" s="22"/>
      <c r="BF37" s="22"/>
      <c r="BG37" s="22"/>
      <c r="BH37" s="22"/>
      <c r="BI37" s="22"/>
      <c r="BJ37" s="22"/>
      <c r="BK37" s="22"/>
      <c r="BL37" s="22"/>
      <c r="BM37" s="22"/>
      <c r="BN37" s="22"/>
      <c r="BO37" s="277"/>
      <c r="BP37" s="22"/>
      <c r="BQ37" s="22"/>
      <c r="BR37" s="22"/>
      <c r="BS37" s="277"/>
      <c r="BT37" s="277"/>
    </row>
    <row r="38" spans="6:72">
      <c r="BE38" s="22"/>
      <c r="BF38" s="22"/>
      <c r="BG38" s="22"/>
      <c r="BH38" s="22"/>
      <c r="BI38" s="22"/>
      <c r="BJ38" s="22"/>
      <c r="BK38" s="22"/>
      <c r="BL38" s="22"/>
      <c r="BM38" s="22"/>
      <c r="BN38" s="22"/>
      <c r="BO38" s="277"/>
      <c r="BP38" s="22"/>
      <c r="BQ38" s="22"/>
      <c r="BR38" s="22"/>
      <c r="BS38" s="277"/>
      <c r="BT38" s="277"/>
    </row>
    <row r="39" spans="6:72">
      <c r="BE39" s="22"/>
      <c r="BF39" s="22"/>
      <c r="BG39" s="22"/>
      <c r="BH39" s="22"/>
      <c r="BI39" s="22"/>
      <c r="BJ39" s="22"/>
      <c r="BK39" s="22"/>
      <c r="BL39" s="22"/>
      <c r="BM39" s="22"/>
      <c r="BN39" s="22"/>
      <c r="BO39" s="277"/>
      <c r="BP39" s="22"/>
      <c r="BQ39" s="22"/>
      <c r="BR39" s="22"/>
      <c r="BS39" s="277"/>
      <c r="BT39" s="277"/>
    </row>
    <row r="40" spans="6:72">
      <c r="BE40" s="22"/>
      <c r="BF40" s="22"/>
      <c r="BG40" s="22"/>
      <c r="BH40" s="22"/>
      <c r="BI40" s="22"/>
      <c r="BJ40" s="22"/>
      <c r="BK40" s="22"/>
      <c r="BL40" s="22"/>
      <c r="BM40" s="22"/>
      <c r="BN40" s="22"/>
      <c r="BO40" s="277"/>
      <c r="BP40" s="22"/>
      <c r="BQ40" s="22"/>
      <c r="BR40" s="22"/>
      <c r="BS40" s="277"/>
      <c r="BT40" s="277"/>
    </row>
    <row r="41" spans="6:72">
      <c r="BE41" s="22"/>
      <c r="BF41" s="22"/>
      <c r="BG41" s="22"/>
      <c r="BH41" s="22"/>
      <c r="BI41" s="22"/>
      <c r="BJ41" s="22"/>
      <c r="BK41" s="22"/>
      <c r="BL41" s="22"/>
      <c r="BM41" s="22"/>
      <c r="BN41" s="22"/>
      <c r="BO41" s="277"/>
      <c r="BP41" s="22"/>
      <c r="BQ41" s="22"/>
      <c r="BR41" s="22"/>
      <c r="BS41" s="277"/>
      <c r="BT41" s="277"/>
    </row>
    <row r="42" spans="6:72">
      <c r="BE42" s="22"/>
      <c r="BF42" s="22"/>
      <c r="BG42" s="22"/>
      <c r="BH42" s="22"/>
      <c r="BI42" s="22"/>
      <c r="BJ42" s="22"/>
      <c r="BK42" s="22"/>
      <c r="BL42" s="22"/>
      <c r="BM42" s="22"/>
      <c r="BN42" s="22"/>
      <c r="BO42" s="277"/>
      <c r="BP42" s="22"/>
      <c r="BQ42" s="22"/>
      <c r="BR42" s="22"/>
      <c r="BS42" s="277"/>
      <c r="BT42" s="277"/>
    </row>
    <row r="43" spans="6:72">
      <c r="BE43" s="22"/>
      <c r="BF43" s="22"/>
      <c r="BG43" s="22"/>
      <c r="BH43" s="22"/>
      <c r="BI43" s="22"/>
      <c r="BJ43" s="22"/>
      <c r="BK43" s="22"/>
      <c r="BL43" s="22"/>
      <c r="BM43" s="22"/>
      <c r="BN43" s="22"/>
      <c r="BO43" s="277"/>
      <c r="BP43" s="22"/>
      <c r="BQ43" s="22"/>
      <c r="BR43" s="22"/>
      <c r="BS43" s="277"/>
      <c r="BT43" s="277"/>
    </row>
    <row r="44" spans="6:72">
      <c r="BE44" s="22"/>
      <c r="BF44" s="22"/>
      <c r="BG44" s="22"/>
      <c r="BH44" s="22"/>
      <c r="BI44" s="22"/>
      <c r="BJ44" s="22"/>
      <c r="BK44" s="22"/>
      <c r="BL44" s="22"/>
      <c r="BM44" s="22"/>
      <c r="BN44" s="22"/>
      <c r="BO44" s="277"/>
      <c r="BP44" s="22"/>
      <c r="BQ44" s="22"/>
      <c r="BR44" s="22"/>
      <c r="BS44" s="277"/>
      <c r="BT44" s="277"/>
    </row>
    <row r="45" spans="6:72">
      <c r="BE45" s="22"/>
      <c r="BF45" s="22"/>
      <c r="BG45" s="22"/>
      <c r="BH45" s="22"/>
      <c r="BI45" s="22"/>
      <c r="BJ45" s="22"/>
      <c r="BK45" s="22"/>
      <c r="BL45" s="22"/>
      <c r="BM45" s="22"/>
      <c r="BN45" s="22"/>
      <c r="BO45" s="277"/>
      <c r="BP45" s="22"/>
      <c r="BQ45" s="22"/>
      <c r="BR45" s="22"/>
      <c r="BS45" s="277"/>
      <c r="BT45" s="277"/>
    </row>
    <row r="46" spans="6:72">
      <c r="BE46" s="22"/>
      <c r="BF46" s="22"/>
      <c r="BG46" s="22"/>
      <c r="BH46" s="22"/>
      <c r="BI46" s="22"/>
      <c r="BJ46" s="22"/>
      <c r="BK46" s="22"/>
      <c r="BL46" s="22"/>
      <c r="BM46" s="22"/>
      <c r="BN46" s="22"/>
      <c r="BO46" s="277"/>
      <c r="BP46" s="22"/>
      <c r="BQ46" s="22"/>
      <c r="BR46" s="22"/>
      <c r="BS46" s="277"/>
      <c r="BT46" s="277"/>
    </row>
    <row r="47" spans="6:72">
      <c r="BE47" s="22"/>
      <c r="BF47" s="22"/>
      <c r="BG47" s="22"/>
      <c r="BH47" s="22"/>
      <c r="BI47" s="22"/>
      <c r="BJ47" s="22"/>
      <c r="BK47" s="22"/>
      <c r="BL47" s="22"/>
      <c r="BM47" s="22"/>
      <c r="BN47" s="22"/>
      <c r="BO47" s="277"/>
      <c r="BP47" s="22"/>
      <c r="BQ47" s="22"/>
      <c r="BR47" s="22"/>
      <c r="BS47" s="277"/>
      <c r="BT47" s="277"/>
    </row>
    <row r="48" spans="6:72">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22"/>
      <c r="BF48" s="22"/>
      <c r="BG48" s="22"/>
      <c r="BH48" s="22"/>
      <c r="BI48" s="22"/>
      <c r="BJ48" s="22"/>
      <c r="BK48" s="22"/>
      <c r="BL48" s="22"/>
      <c r="BM48" s="22"/>
      <c r="BN48" s="22"/>
      <c r="BO48" s="277"/>
      <c r="BP48" s="22"/>
      <c r="BQ48" s="22"/>
      <c r="BR48" s="22"/>
      <c r="BS48" s="277"/>
      <c r="BT48" s="277"/>
    </row>
    <row r="49" spans="6:72">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41"/>
      <c r="BF49" s="41"/>
      <c r="BG49" s="41"/>
      <c r="BH49" s="41"/>
      <c r="BI49" s="41"/>
      <c r="BJ49" s="41"/>
      <c r="BK49" s="41"/>
      <c r="BL49" s="41"/>
      <c r="BM49" s="41"/>
      <c r="BN49" s="41"/>
      <c r="BO49" s="41"/>
      <c r="BP49" s="41"/>
      <c r="BQ49" s="41"/>
      <c r="BR49" s="41"/>
      <c r="BS49" s="41"/>
      <c r="BT49" s="41"/>
    </row>
    <row r="51" spans="6:72">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280"/>
      <c r="BF51" s="280"/>
      <c r="BG51" s="280"/>
      <c r="BH51" s="280"/>
      <c r="BI51" s="280"/>
      <c r="BJ51" s="280"/>
      <c r="BK51" s="280"/>
      <c r="BL51" s="280"/>
      <c r="BM51" s="280"/>
      <c r="BN51" s="280"/>
      <c r="BO51" s="280"/>
      <c r="BP51" s="280"/>
      <c r="BQ51" s="280"/>
      <c r="BR51" s="280"/>
      <c r="BS51" s="280"/>
      <c r="BT51" s="280"/>
    </row>
  </sheetData>
  <mergeCells count="78">
    <mergeCell ref="AZ9:AZ10"/>
    <mergeCell ref="BH8:BH10"/>
    <mergeCell ref="BM8:BM10"/>
    <mergeCell ref="BN8:BN10"/>
    <mergeCell ref="AU7:AU10"/>
    <mergeCell ref="AX7:AX10"/>
    <mergeCell ref="AV9:AV10"/>
    <mergeCell ref="AW9:AW10"/>
    <mergeCell ref="AY9:AY10"/>
    <mergeCell ref="BQ8:BQ10"/>
    <mergeCell ref="BR8:BR10"/>
    <mergeCell ref="BB9:BB10"/>
    <mergeCell ref="BC9:BC10"/>
    <mergeCell ref="BA7:BA10"/>
    <mergeCell ref="BE7:BL7"/>
    <mergeCell ref="BI10:BJ10"/>
    <mergeCell ref="BK10:BL10"/>
    <mergeCell ref="BM7:BT7"/>
    <mergeCell ref="BS8:BS10"/>
    <mergeCell ref="BT8:BT10"/>
    <mergeCell ref="BE8:BE10"/>
    <mergeCell ref="BO8:BO10"/>
    <mergeCell ref="BP8:BP10"/>
    <mergeCell ref="X8:X9"/>
    <mergeCell ref="AQ7:AQ10"/>
    <mergeCell ref="AR7:AR10"/>
    <mergeCell ref="AS7:AS10"/>
    <mergeCell ref="AT7:AT10"/>
    <mergeCell ref="AG9:AG10"/>
    <mergeCell ref="AH9:AH10"/>
    <mergeCell ref="AI9:AI10"/>
    <mergeCell ref="AL9:AL10"/>
    <mergeCell ref="AM9:AM10"/>
    <mergeCell ref="AN9:AN10"/>
    <mergeCell ref="AP7:AP10"/>
    <mergeCell ref="H8:H10"/>
    <mergeCell ref="T8:T9"/>
    <mergeCell ref="U8:U9"/>
    <mergeCell ref="V8:V9"/>
    <mergeCell ref="W8:W9"/>
    <mergeCell ref="I9:I10"/>
    <mergeCell ref="J9:J10"/>
    <mergeCell ref="K9:K10"/>
    <mergeCell ref="L9:L10"/>
    <mergeCell ref="M9:N9"/>
    <mergeCell ref="O9:O10"/>
    <mergeCell ref="C5:C10"/>
    <mergeCell ref="D5:D10"/>
    <mergeCell ref="E5:E10"/>
    <mergeCell ref="F5:AK5"/>
    <mergeCell ref="AL5:BC6"/>
    <mergeCell ref="O6:P8"/>
    <mergeCell ref="U6:Z6"/>
    <mergeCell ref="AA6:AB9"/>
    <mergeCell ref="AC6:AC9"/>
    <mergeCell ref="Q7:Q10"/>
    <mergeCell ref="Y7:Z7"/>
    <mergeCell ref="Y8:Y9"/>
    <mergeCell ref="Z8:Z9"/>
    <mergeCell ref="P9:P10"/>
    <mergeCell ref="R9:R10"/>
    <mergeCell ref="AE7:AF8"/>
    <mergeCell ref="BI11:BJ11"/>
    <mergeCell ref="BK11:BL11"/>
    <mergeCell ref="BE5:BT6"/>
    <mergeCell ref="F6:F10"/>
    <mergeCell ref="G6:G10"/>
    <mergeCell ref="I6:J8"/>
    <mergeCell ref="K6:N8"/>
    <mergeCell ref="AG7:AH8"/>
    <mergeCell ref="AI7:AJ7"/>
    <mergeCell ref="AL7:AN8"/>
    <mergeCell ref="AO7:AO10"/>
    <mergeCell ref="AI8:AJ8"/>
    <mergeCell ref="AK8:AK9"/>
    <mergeCell ref="AE9:AE10"/>
    <mergeCell ref="AF9:AF10"/>
    <mergeCell ref="BD7:BD10"/>
  </mergeCells>
  <phoneticPr fontId="3"/>
  <dataValidations count="5">
    <dataValidation type="list" allowBlank="1" showInputMessage="1" showErrorMessage="1" sqref="M25:N28">
      <formula1>"　,水田作,畑作,露地野菜作,施設野菜作,果樹作,露地花き,施設花き,酪農,繁殖牛,肥育牛,養豚,採卵養鶏,ブロイラー養鶏,その他"</formula1>
    </dataValidation>
    <dataValidation type="list" allowBlank="1" showInputMessage="1" showErrorMessage="1" sqref="I12:I28">
      <formula1>"　,中心経営体,賃借権の設定等を受けた者,中心経営体であり、農地中間管理機構から賃借権等の設定を受けた者"</formula1>
    </dataValidation>
    <dataValidation type="list" allowBlank="1" showInputMessage="1" showErrorMessage="1" sqref="J12:J28">
      <formula1>"　,法人,法人以外"</formula1>
    </dataValidation>
    <dataValidation type="list" allowBlank="1" showInputMessage="1" showErrorMessage="1" sqref="S12:S28">
      <formula1>"　,主,従,両方"</formula1>
    </dataValidation>
    <dataValidation type="list" allowBlank="1" showInputMessage="1" showErrorMessage="1" sqref="H12:H28">
      <formula1>"10代,20代,30代,40代,50代,60代,70代,80代,90代"</formula1>
    </dataValidation>
  </dataValidations>
  <pageMargins left="0.19685039370078741" right="0.19685039370078741" top="0.59055118110236227" bottom="0.19685039370078741" header="0.19685039370078741" footer="0.31496062992125984"/>
  <pageSetup paperSize="9" scale="46" fitToWidth="2" orientation="landscape" r:id="rId1"/>
  <headerFooter alignWithMargins="0"/>
  <colBreaks count="1" manualBreakCount="1">
    <brk id="37" max="32"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[2]整理番号表!#REF!</xm:f>
          </x14:formula1>
          <xm:sqref>M12:N24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要望地区個別表（Ｂ表）</vt:lpstr>
      <vt:lpstr>整理番号表</vt:lpstr>
      <vt:lpstr>要望地区個別表（Ｂ表） (記載例)</vt:lpstr>
      <vt:lpstr>'要望地区個別表（Ｂ表）'!Print_Area</vt:lpstr>
      <vt:lpstr>'要望地区個別表（Ｂ表） (記載例)'!Print_Area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小林　翔</cp:lastModifiedBy>
  <cp:lastPrinted>2016-09-06T09:51:24Z</cp:lastPrinted>
  <dcterms:created xsi:type="dcterms:W3CDTF">2009-06-23T08:36:54Z</dcterms:created>
  <dcterms:modified xsi:type="dcterms:W3CDTF">2016-10-31T00:21:45Z</dcterms:modified>
</cp:coreProperties>
</file>