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040" windowHeight="7920" tabRatio="487" activeTab="3"/>
  </bookViews>
  <sheets>
    <sheet name="地区個別表（Ｂ表）" sheetId="1" r:id="rId1"/>
    <sheet name="記載例" sheetId="2" r:id="rId2"/>
    <sheet name="記載にあたって" sheetId="3" r:id="rId3"/>
    <sheet name="整理番号表" sheetId="4" r:id="rId4"/>
  </sheets>
  <externalReferences>
    <externalReference r:id="rId7"/>
  </externalReferences>
  <definedNames>
    <definedName name="_xlnm._FilterDatabase" localSheetId="0" hidden="1">'地区個別表（Ｂ表）'!$B$9:$AO$9</definedName>
    <definedName name="_xlnm.Print_Area" localSheetId="1">'記載例'!$A$1:$AN$36</definedName>
    <definedName name="_xlnm.Print_Area" localSheetId="0">'地区個別表（Ｂ表）'!$B$1:$AO$36</definedName>
    <definedName name="管轄局">'[1]Sheet1'!$B$3:$B$11</definedName>
    <definedName name="政策目的">'[1]Sheet1'!$G$3:$G$5</definedName>
  </definedNames>
  <calcPr fullCalcOnLoad="1"/>
</workbook>
</file>

<file path=xl/comments1.xml><?xml version="1.0" encoding="utf-8"?>
<comments xmlns="http://schemas.openxmlformats.org/spreadsheetml/2006/main">
  <authors>
    <author>農林水産省</author>
  </authors>
  <commentList>
    <comment ref="AE7" authorId="0">
      <text>
        <r>
          <rPr>
            <sz val="8"/>
            <color indexed="10"/>
            <rFont val="ＭＳ Ｐゴシック"/>
            <family val="3"/>
          </rPr>
          <t>１：農協
２：農協連
３：農林中金
４：農林公庫
５：沖縄公庫
６：銀行
７：信用金庫
８：信用組合
９：都道府県</t>
        </r>
        <r>
          <rPr>
            <b/>
            <sz val="9"/>
            <rFont val="ＭＳ Ｐゴシック"/>
            <family val="3"/>
          </rPr>
          <t xml:space="preserve">
</t>
        </r>
      </text>
    </comment>
    <comment ref="AG7" authorId="0">
      <text>
        <r>
          <rPr>
            <sz val="8"/>
            <color indexed="10"/>
            <rFont val="ＭＳ Ｐゴシック"/>
            <family val="3"/>
          </rPr>
          <t>１：近代化資金
２：改良資金
３：就農支援資金
４：公庫資金（スーパーＬ）直貸
５：公庫資金（スーパーＬ）転貸
６：公庫資金（経営体育成強化）直貸
７：公庫資金（経営体育成強化）転貸
８：一般資金（プロパー資金）</t>
        </r>
        <r>
          <rPr>
            <b/>
            <sz val="9"/>
            <rFont val="ＭＳ Ｐゴシック"/>
            <family val="3"/>
          </rPr>
          <t xml:space="preserve">
</t>
        </r>
      </text>
    </comment>
    <comment ref="AN6" authorId="0">
      <text>
        <r>
          <rPr>
            <b/>
            <sz val="9"/>
            <rFont val="ＭＳ Ｐゴシック"/>
            <family val="3"/>
          </rPr>
          <t>国庫補助事業を活用している場合は事業名を記入。</t>
        </r>
      </text>
    </comment>
  </commentList>
</comments>
</file>

<file path=xl/comments2.xml><?xml version="1.0" encoding="utf-8"?>
<comments xmlns="http://schemas.openxmlformats.org/spreadsheetml/2006/main">
  <authors>
    <author>農林水産省</author>
  </authors>
  <commentList>
    <comment ref="AM6" authorId="0">
      <text>
        <r>
          <rPr>
            <b/>
            <sz val="9"/>
            <rFont val="ＭＳ Ｐゴシック"/>
            <family val="3"/>
          </rPr>
          <t>国庫補助事業を活用している場合は事業名を記入。</t>
        </r>
      </text>
    </comment>
    <comment ref="AD7" authorId="0">
      <text>
        <r>
          <rPr>
            <sz val="8"/>
            <color indexed="10"/>
            <rFont val="ＭＳ Ｐゴシック"/>
            <family val="3"/>
          </rPr>
          <t>１：農協
２：農協連
３：農林中金
４：農林公庫
５：沖縄公庫
６：銀行
７：信用金庫
８：信用組合
９：都道府県</t>
        </r>
        <r>
          <rPr>
            <b/>
            <sz val="9"/>
            <rFont val="ＭＳ Ｐゴシック"/>
            <family val="3"/>
          </rPr>
          <t xml:space="preserve">
</t>
        </r>
      </text>
    </comment>
    <comment ref="AF7" authorId="0">
      <text>
        <r>
          <rPr>
            <sz val="8"/>
            <color indexed="10"/>
            <rFont val="ＭＳ Ｐゴシック"/>
            <family val="3"/>
          </rPr>
          <t>１：近代化資金
２：改良資金
３：就農支援資金
４：公庫資金（スーパーＬ）直貸
５：公庫資金（スーパーＬ）転貸
６：公庫資金（経営体育成強化）直貸
７：公庫資金（経営体育成強化）転貸
８：一般資金（プロパー資金）</t>
        </r>
        <r>
          <rPr>
            <b/>
            <sz val="9"/>
            <rFont val="ＭＳ Ｐゴシック"/>
            <family val="3"/>
          </rPr>
          <t xml:space="preserve">
</t>
        </r>
      </text>
    </comment>
  </commentList>
</comments>
</file>

<file path=xl/sharedStrings.xml><?xml version="1.0" encoding="utf-8"?>
<sst xmlns="http://schemas.openxmlformats.org/spreadsheetml/2006/main" count="328" uniqueCount="202">
  <si>
    <t>（注）</t>
  </si>
  <si>
    <t>（確認用）</t>
  </si>
  <si>
    <t>追加的信用供与事業活用の有無　　　　</t>
  </si>
  <si>
    <t>保証希望
融資額(円)</t>
  </si>
  <si>
    <t>番号</t>
  </si>
  <si>
    <t>区分</t>
  </si>
  <si>
    <t>施設等名</t>
  </si>
  <si>
    <t>備考</t>
  </si>
  <si>
    <t>名称</t>
  </si>
  <si>
    <t>資金名</t>
  </si>
  <si>
    <t>農協</t>
  </si>
  <si>
    <t>近代化資金</t>
  </si>
  <si>
    <t>農協連</t>
  </si>
  <si>
    <t>改良資金</t>
  </si>
  <si>
    <t>農林中金</t>
  </si>
  <si>
    <t>就農支援資金</t>
  </si>
  <si>
    <t>沖縄公庫</t>
  </si>
  <si>
    <t>公庫資金（スーパーＬ）転貸</t>
  </si>
  <si>
    <t>銀行</t>
  </si>
  <si>
    <t>公庫資金（その他）直貸</t>
  </si>
  <si>
    <t>信用金庫</t>
  </si>
  <si>
    <t>公庫資金（その他）転貸</t>
  </si>
  <si>
    <t>信用組合</t>
  </si>
  <si>
    <t>一般資金（プロパー資金）</t>
  </si>
  <si>
    <t>都道府県</t>
  </si>
  <si>
    <t>果樹棚</t>
  </si>
  <si>
    <t>畜舎（肉用牛）</t>
  </si>
  <si>
    <t>畜舎（養豚）</t>
  </si>
  <si>
    <t>畜舎（養鶏）</t>
  </si>
  <si>
    <t>畜舎（酪農）</t>
  </si>
  <si>
    <t>畜舎（その他）</t>
  </si>
  <si>
    <t>その他畜産関係施設</t>
  </si>
  <si>
    <t>その他施設等</t>
  </si>
  <si>
    <t>融資概要</t>
  </si>
  <si>
    <t>機関保証活用状況</t>
  </si>
  <si>
    <t>事業費
　　　　（円）</t>
  </si>
  <si>
    <t>融資額
　　　　　　（円）</t>
  </si>
  <si>
    <t>自己資金
（円）</t>
  </si>
  <si>
    <t>整理番号</t>
  </si>
  <si>
    <t>助成対象者名
(合計は経営体数)</t>
  </si>
  <si>
    <t>１　記入は、１施設を単位とする。</t>
  </si>
  <si>
    <t>　</t>
  </si>
  <si>
    <t>都道府
県名</t>
  </si>
  <si>
    <t>市町村名</t>
  </si>
  <si>
    <t>○○県</t>
  </si>
  <si>
    <t>○○市</t>
  </si>
  <si>
    <t>○融資主体型補助事業・追加的信用供与事業整理番号表</t>
  </si>
  <si>
    <t>①対象者区分</t>
  </si>
  <si>
    <t>３　数値は「半角」、文字は「全角（カタカナ除く）」で記入する。</t>
  </si>
  <si>
    <t>助成金
　　　　　（円）</t>
  </si>
  <si>
    <t>整理番号</t>
  </si>
  <si>
    <t>(確認用)</t>
  </si>
  <si>
    <t>２　整理番号欄のある項目は「整理番号表（融資主体・追加的信用供与）」を参照の上、該当する番号を記入する。</t>
  </si>
  <si>
    <t>○○　○○</t>
  </si>
  <si>
    <t>□□　□□</t>
  </si>
  <si>
    <t>農業者</t>
  </si>
  <si>
    <t>農業者の組織する団体</t>
  </si>
  <si>
    <t>※○棟○㎡</t>
  </si>
  <si>
    <t>施設名称及び規模等</t>
  </si>
  <si>
    <t>地方単独事業(補助金分)活用状況</t>
  </si>
  <si>
    <t>都道府県単独事業
（円）</t>
  </si>
  <si>
    <t>計
（円）</t>
  </si>
  <si>
    <t>市町村単独事業
（円）</t>
  </si>
  <si>
    <t>市町村</t>
  </si>
  <si>
    <t>事業名</t>
  </si>
  <si>
    <t>加入している</t>
  </si>
  <si>
    <t>加入していない</t>
  </si>
  <si>
    <t>原形復旧に該当する</t>
  </si>
  <si>
    <t>原形復旧に該当しない</t>
  </si>
  <si>
    <t>国庫補助事業を活用している</t>
  </si>
  <si>
    <t>国庫補助事業を活用していない</t>
  </si>
  <si>
    <t>追加的信用
供与事業費</t>
  </si>
  <si>
    <t>（活用する場合「1」を記入）</t>
  </si>
  <si>
    <t>本則の課税事業者として消費税及び地方消費税の確定申告をすることが判明している場合は「1」を記入</t>
  </si>
  <si>
    <t>経営改善目標設定の有無</t>
  </si>
  <si>
    <t>経営改善目標を設定した場合、１を記入</t>
  </si>
  <si>
    <t>融　資　活　用　型　補　助　事　業 及 び 追 加 的 信 用 供 与 事 業 の 内 容</t>
  </si>
  <si>
    <t>乾燥調整施設</t>
  </si>
  <si>
    <t>政策公庫</t>
  </si>
  <si>
    <t>公庫資金（スーパーＬ）直貸</t>
  </si>
  <si>
    <t>⑦金融機関</t>
  </si>
  <si>
    <t>⑧融資（資金）種類</t>
  </si>
  <si>
    <t>⑨過去の実施事業</t>
  </si>
  <si>
    <t>市町村毎の助成経営体の整理番号</t>
  </si>
  <si>
    <t>特定園芸施設共済のうち特定園芸施設及び附帯施設の共済金支払額の合計</t>
  </si>
  <si>
    <t>助成率
（％）</t>
  </si>
  <si>
    <t>共済対象施設</t>
  </si>
  <si>
    <t>施設の経過年数</t>
  </si>
  <si>
    <t>特定園芸施設及び附帯施設の時価現有率</t>
  </si>
  <si>
    <t>共済金支払通知書の関連する棟番号</t>
  </si>
  <si>
    <t>①</t>
  </si>
  <si>
    <t>②</t>
  </si>
  <si>
    <t>③</t>
  </si>
  <si>
    <t>④</t>
  </si>
  <si>
    <t>⑤</t>
  </si>
  <si>
    <t>⑥</t>
  </si>
  <si>
    <t>⑦</t>
  </si>
  <si>
    <t>⑧</t>
  </si>
  <si>
    <t>⑨</t>
  </si>
  <si>
    <t>⑩</t>
  </si>
  <si>
    <t>⑪</t>
  </si>
  <si>
    <t>⑫</t>
  </si>
  <si>
    <t>⑬</t>
  </si>
  <si>
    <t>⑭</t>
  </si>
  <si>
    <t>⑮</t>
  </si>
  <si>
    <t>⑯</t>
  </si>
  <si>
    <t>1年未満</t>
  </si>
  <si>
    <t>2年未満</t>
  </si>
  <si>
    <t>3年未満</t>
  </si>
  <si>
    <t>4年未満</t>
  </si>
  <si>
    <t>5年未満</t>
  </si>
  <si>
    <t>6年未満</t>
  </si>
  <si>
    <t>7年未満</t>
  </si>
  <si>
    <t>8年未満</t>
  </si>
  <si>
    <t>9年未満</t>
  </si>
  <si>
    <t>10年未満</t>
  </si>
  <si>
    <t>11年未満</t>
  </si>
  <si>
    <t>12年未満</t>
  </si>
  <si>
    <t>13年未満</t>
  </si>
  <si>
    <t>14年未満</t>
  </si>
  <si>
    <t>15年未満</t>
  </si>
  <si>
    <t>15年以降</t>
  </si>
  <si>
    <t>ｶﾞﾗｽﾊｳｽ</t>
  </si>
  <si>
    <t>Ⅰ類木造</t>
  </si>
  <si>
    <t>Ⅱ類鉄骨</t>
  </si>
  <si>
    <t>ﾌﾟﾗｽﾁｯｸﾊｳｽ</t>
  </si>
  <si>
    <t>Ⅲ類～Ⅴ類及びⅦ類鉄骨</t>
  </si>
  <si>
    <t>附帯施設</t>
  </si>
  <si>
    <t>その他</t>
  </si>
  <si>
    <t>生産・流通関係</t>
  </si>
  <si>
    <t>畜産・酪農関係</t>
  </si>
  <si>
    <t>15年以降</t>
  </si>
  <si>
    <t>7年未満</t>
  </si>
  <si>
    <t>ﾌﾟﾗｽﾁｯｸﾊｳｽⅢ類～Ⅴ類及びⅦ類鉄骨</t>
  </si>
  <si>
    <t>除税額</t>
  </si>
  <si>
    <t>うち国費</t>
  </si>
  <si>
    <t>ｶﾞﾗｽﾊｳｽⅡ類鉄骨</t>
  </si>
  <si>
    <t>H23経営体育成支援事業</t>
  </si>
  <si>
    <t>〇〇市</t>
  </si>
  <si>
    <t>△△　△△</t>
  </si>
  <si>
    <t>鉄骨ハウス修繕　●●棟　●●㎡</t>
  </si>
  <si>
    <t>育苗ハウス再建　１棟　●●㎡</t>
  </si>
  <si>
    <t>畜舎修繕　●●棟　●●㎡</t>
  </si>
  <si>
    <t>乾燥調製施設再建　１棟　●●㎡</t>
  </si>
  <si>
    <t>計</t>
  </si>
  <si>
    <t>(円)</t>
  </si>
  <si>
    <t>××　××</t>
  </si>
  <si>
    <t>〔様式２〕</t>
  </si>
  <si>
    <t>ハウス（パイプ）</t>
  </si>
  <si>
    <t>ハウス（鉄骨）</t>
  </si>
  <si>
    <t>ハウス（ガラス）</t>
  </si>
  <si>
    <t>農機具格納庫</t>
  </si>
  <si>
    <t>トラクター</t>
  </si>
  <si>
    <t>田植機</t>
  </si>
  <si>
    <t>コンバイン</t>
  </si>
  <si>
    <t>管理機</t>
  </si>
  <si>
    <t>アタッチメント</t>
  </si>
  <si>
    <t>その他機械</t>
  </si>
  <si>
    <t>農業用機械</t>
  </si>
  <si>
    <t>平成２７年度被災農業者向け経営体育成支援事業（平成27年9月7日から9月11日までの間の暴風雨及び豪雨）要望地区個別表（Ｂ表）</t>
  </si>
  <si>
    <t>②被害を受けた施設等</t>
  </si>
  <si>
    <t>③園芸施設共済加入の有無</t>
  </si>
  <si>
    <t>④原形復旧の有無</t>
  </si>
  <si>
    <t>①　対象者区分</t>
  </si>
  <si>
    <t>②　被害を受けた施設</t>
  </si>
  <si>
    <t>③　園芸施設共済
加入の有無</t>
  </si>
  <si>
    <t>⑤整備内容</t>
  </si>
  <si>
    <t>⑤　整備内容</t>
  </si>
  <si>
    <t>⑥園芸施設共済における特定園芸施設及び附帯施設の時価現有率表</t>
  </si>
  <si>
    <r>
      <t>⑥　共済対象施設の状況</t>
    </r>
    <r>
      <rPr>
        <b/>
        <u val="single"/>
        <sz val="9"/>
        <color indexed="10"/>
        <rFont val="ＭＳ 明朝"/>
        <family val="1"/>
      </rPr>
      <t>※</t>
    </r>
  </si>
  <si>
    <t>⑦　金融機関</t>
  </si>
  <si>
    <t>⑧　融資（資金）種類</t>
  </si>
  <si>
    <t>⑨　国庫補助事業の活用の有無</t>
  </si>
  <si>
    <t>平成２７年度被災農業者向け経営体育成支援事業（平成27年9月7日から9月11日までの間の暴風雨及び豪雨）要望地区個別表（Ｂ表）要望地区個別表作成にあたっての注意点</t>
  </si>
  <si>
    <t>助成対象者名</t>
  </si>
  <si>
    <t>①対象者区分</t>
  </si>
  <si>
    <t>～</t>
  </si>
  <si>
    <t>⑤整備内容</t>
  </si>
  <si>
    <t>一つの助成対象者が複数の事業を実施する場合、セルを結合しないで二つ目の事業にも助成対象者名を記載して下さい。</t>
  </si>
  <si>
    <t>施設名称、規模等</t>
  </si>
  <si>
    <t>施設の場合は施設名称（パイプハウス、鉄骨ハウス、牛舎等）、大きさ（面積または間口×長さ等）、棟数を、機械の場合は機械名称（トラクター、コンバイン、田植機等）、規模（出力数、刈幅等）、台数を記載して下さい。</t>
  </si>
  <si>
    <t>⑥共済対象施設の状況</t>
  </si>
  <si>
    <t>施設が園芸施設共済の対象施設である場合は、園芸施設共済への加入の有無にかかわらず「共済対象施設」「施設の経過年数」をプルダウンメニューから選択して下さい。
園芸施設共済に加入している場合は、その支払通知書に記載された棟番号を転記して下さい。</t>
  </si>
  <si>
    <t>事業費</t>
  </si>
  <si>
    <t>国庫補助金算定上の事業費を記載して下さい。</t>
  </si>
  <si>
    <t>助成金</t>
  </si>
  <si>
    <t>自動計算になっているので入力しないで下さい。</t>
  </si>
  <si>
    <t>地方単独事業(補助金分)活用状況</t>
  </si>
  <si>
    <t>地方公共団体が上乗せ措置を実施する場合は、都道府県、市町村毎に措置される額を記載して下さい。</t>
  </si>
  <si>
    <t>自己資金</t>
  </si>
  <si>
    <t>自動計算になっています。
事業費－助成金－地方単独事業－融資額</t>
  </si>
  <si>
    <t>⑦　金融機関
⑧　融資（資金）種類</t>
  </si>
  <si>
    <t>融資を活用する場合は「整理番号」シートから該当する数字を整理番号欄に記載して下さい。</t>
  </si>
  <si>
    <t>「整理番号表」シートから該当する数字を整理番号欄に記載して下さい。</t>
  </si>
  <si>
    <t>機関保証活用状況</t>
  </si>
  <si>
    <t>追加的信用供与補助事業を実施する場合は、「追加的信用供与事業活用の有無」欄に「１」を記載し、「保証希望融資額欄」に保証を受けようとする融資額を記載して下さい。
（追加的信用供与補助事業を実施しない場合は空欄のままとして下さい。）</t>
  </si>
  <si>
    <t>⑨　国庫補助事業の活用の有無</t>
  </si>
  <si>
    <t>項目</t>
  </si>
  <si>
    <t>注意点</t>
  </si>
  <si>
    <t>補助を受けようとする施設が過去に国庫補助事業により整備したものである場合は「１」を、そうでないは「２」を整理番号欄に記載して下さい。
また、「１」の場合は活用した事業名と年度を記載して下さい。</t>
  </si>
  <si>
    <t>〔様式４〕</t>
  </si>
  <si>
    <t>Ⅱ類ﾊﾟｲﾌﾟ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</si>
</sst>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Red]\-#,##0.00000"/>
    <numFmt numFmtId="177" formatCode="_ * #,##0_ ;_ * \-#,##0_ ;_ * &quot;&quot;_ ;_ @_ "/>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b/>
      <sz val="9"/>
      <name val="ＭＳ Ｐゴシック"/>
      <family val="3"/>
    </font>
    <font>
      <sz val="9"/>
      <name val="ＭＳ 明朝"/>
      <family val="1"/>
    </font>
    <font>
      <sz val="11"/>
      <name val="ＭＳ 明朝"/>
      <family val="1"/>
    </font>
    <font>
      <sz val="8"/>
      <name val="ＭＳ 明朝"/>
      <family val="1"/>
    </font>
    <font>
      <b/>
      <sz val="8"/>
      <color indexed="12"/>
      <name val="ＭＳ 明朝"/>
      <family val="1"/>
    </font>
    <font>
      <b/>
      <sz val="9"/>
      <color indexed="12"/>
      <name val="ＭＳ 明朝"/>
      <family val="1"/>
    </font>
    <font>
      <b/>
      <sz val="14"/>
      <name val="ＭＳ 明朝"/>
      <family val="1"/>
    </font>
    <font>
      <b/>
      <sz val="9"/>
      <name val="ＭＳ 明朝"/>
      <family val="1"/>
    </font>
    <font>
      <sz val="14"/>
      <name val="ＭＳ 明朝"/>
      <family val="1"/>
    </font>
    <font>
      <sz val="8"/>
      <name val="ＭＳ Ｐゴシック"/>
      <family val="3"/>
    </font>
    <font>
      <sz val="8"/>
      <color indexed="10"/>
      <name val="ＭＳ Ｐゴシック"/>
      <family val="3"/>
    </font>
    <font>
      <b/>
      <sz val="20"/>
      <name val="ＭＳ Ｐゴシック"/>
      <family val="3"/>
    </font>
    <font>
      <sz val="9"/>
      <name val="ＭＳ Ｐ明朝"/>
      <family val="1"/>
    </font>
    <font>
      <sz val="8"/>
      <name val="ＭＳ Ｐ明朝"/>
      <family val="1"/>
    </font>
    <font>
      <b/>
      <sz val="16"/>
      <name val="ＭＳ Ｐゴシック"/>
      <family val="3"/>
    </font>
    <font>
      <b/>
      <u val="single"/>
      <sz val="9"/>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b/>
      <sz val="9"/>
      <color indexed="10"/>
      <name val="ＭＳ Ｐ明朝"/>
      <family val="1"/>
    </font>
    <font>
      <sz val="11"/>
      <color indexed="8"/>
      <name val="ＭＳ 明朝"/>
      <family val="1"/>
    </font>
    <font>
      <sz val="7.5"/>
      <color indexed="10"/>
      <name val="ＭＳ 明朝"/>
      <family val="1"/>
    </font>
    <font>
      <b/>
      <sz val="12"/>
      <color indexed="8"/>
      <name val="ＭＳ Ｐゴシック"/>
      <family val="3"/>
    </font>
    <font>
      <sz val="9"/>
      <name val="MS UI Gothic"/>
      <family val="3"/>
    </font>
    <font>
      <sz val="10"/>
      <color indexed="10"/>
      <name val="ＭＳ Ｐゴシック"/>
      <family val="3"/>
    </font>
    <font>
      <sz val="10"/>
      <color indexed="10"/>
      <name val="Calibri"/>
      <family val="2"/>
    </font>
    <font>
      <u val="single"/>
      <sz val="10"/>
      <color indexed="10"/>
      <name val="ＭＳ Ｐゴシック"/>
      <family val="3"/>
    </font>
    <font>
      <b/>
      <u val="single"/>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b/>
      <sz val="9"/>
      <color rgb="FFFF0000"/>
      <name val="ＭＳ Ｐ明朝"/>
      <family val="1"/>
    </font>
    <font>
      <sz val="7.5"/>
      <color rgb="FFFF0000"/>
      <name val="ＭＳ 明朝"/>
      <family val="1"/>
    </font>
    <font>
      <sz val="11"/>
      <color theme="1"/>
      <name val="ＭＳ 明朝"/>
      <family val="1"/>
    </font>
    <font>
      <b/>
      <sz val="12"/>
      <color theme="1"/>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CCFFCC"/>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style="thin"/>
      <top style="thin"/>
      <bottom/>
    </border>
    <border>
      <left/>
      <right style="thin"/>
      <top/>
      <bottom/>
    </border>
    <border>
      <left/>
      <right/>
      <top style="thin"/>
      <bottom/>
    </border>
    <border>
      <left style="thin"/>
      <right style="thin"/>
      <top/>
      <bottom style="thin"/>
    </border>
    <border>
      <left/>
      <right/>
      <top/>
      <bottom style="thin"/>
    </border>
    <border diagonalUp="1">
      <left style="thin"/>
      <right/>
      <top/>
      <bottom style="thin"/>
      <diagonal style="thin"/>
    </border>
    <border diagonalUp="1">
      <left style="thin"/>
      <right/>
      <top style="thin"/>
      <bottom style="thin"/>
      <diagonal style="thin"/>
    </border>
    <border>
      <left style="thin"/>
      <right/>
      <top/>
      <bottom/>
    </border>
    <border>
      <left style="thin"/>
      <right/>
      <top style="thin"/>
      <bottom/>
    </border>
    <border>
      <left style="thin"/>
      <right style="thin"/>
      <top style="medium"/>
      <bottom/>
    </border>
    <border>
      <left style="thin"/>
      <right style="thin"/>
      <top/>
      <bottom/>
    </border>
    <border>
      <left style="thin"/>
      <right style="thin"/>
      <top style="medium"/>
      <bottom style="medium"/>
    </border>
    <border>
      <left/>
      <right style="thin"/>
      <top style="medium"/>
      <bottom style="medium"/>
    </border>
    <border>
      <left/>
      <right/>
      <top style="medium"/>
      <bottom style="medium"/>
    </border>
    <border>
      <left style="thin"/>
      <right/>
      <top style="medium"/>
      <bottom style="medium"/>
    </border>
    <border>
      <left style="thin"/>
      <right style="thin"/>
      <top style="thin"/>
      <bottom style="medium"/>
    </border>
    <border>
      <left/>
      <right/>
      <top style="thin"/>
      <bottom style="medium"/>
    </border>
    <border diagonalUp="1">
      <left style="thin"/>
      <right/>
      <top style="thin"/>
      <bottom style="medium"/>
      <diagonal style="thin"/>
    </border>
    <border>
      <left style="medium"/>
      <right style="thin"/>
      <top style="medium"/>
      <bottom/>
    </border>
    <border>
      <left style="medium"/>
      <right style="thin"/>
      <top/>
      <bottom/>
    </border>
    <border>
      <left style="thin"/>
      <right style="thin"/>
      <top/>
      <bottom style="medium"/>
    </border>
    <border>
      <left style="thin"/>
      <right/>
      <top/>
      <bottom style="thin"/>
    </border>
    <border>
      <left/>
      <right style="thin"/>
      <top/>
      <bottom style="thin"/>
    </border>
    <border>
      <left style="thin"/>
      <right/>
      <top style="thin"/>
      <bottom style="thin"/>
    </border>
    <border>
      <left style="thin"/>
      <right/>
      <top style="thin"/>
      <bottom style="medium"/>
    </border>
    <border>
      <left/>
      <right style="thin"/>
      <top style="thin"/>
      <bottom style="medium"/>
    </border>
    <border>
      <left>
        <color indexed="63"/>
      </left>
      <right style="thin"/>
      <top>
        <color indexed="63"/>
      </top>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medium"/>
      <right style="thin"/>
      <top/>
      <bottom style="medium"/>
    </border>
    <border>
      <left style="thin"/>
      <right/>
      <top/>
      <bottom style="medium"/>
    </border>
    <border>
      <left style="thin"/>
      <right style="thin"/>
      <top style="thin"/>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style="medium"/>
      <right style="medium"/>
      <top/>
      <bottom/>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border>
    <border>
      <left style="medium"/>
      <right style="thin"/>
      <top>
        <color indexed="63"/>
      </top>
      <bottom style="thin"/>
    </border>
    <border>
      <left style="medium"/>
      <right style="thin"/>
      <top style="thin"/>
      <bottom>
        <color indexed="63"/>
      </bottom>
    </border>
    <border>
      <left style="thin"/>
      <right/>
      <top style="medium"/>
      <bottom style="thin"/>
    </border>
    <border>
      <left/>
      <right/>
      <top style="medium"/>
      <bottom style="thin"/>
    </border>
    <border>
      <left/>
      <right style="thin"/>
      <top style="medium"/>
      <bottom style="thin"/>
    </border>
    <border>
      <left/>
      <right/>
      <top style="medium"/>
      <bottom/>
    </border>
    <border>
      <left style="thin"/>
      <right style="medium"/>
      <top style="medium"/>
      <bottom style="medium"/>
    </border>
    <border>
      <left style="thin"/>
      <right style="medium"/>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61" fillId="31" borderId="4" applyNumberFormat="0" applyAlignment="0" applyProtection="0"/>
    <xf numFmtId="0" fontId="3" fillId="0" borderId="0">
      <alignment vertical="center"/>
      <protection/>
    </xf>
    <xf numFmtId="0" fontId="7" fillId="0" borderId="0">
      <alignment vertical="center"/>
      <protection/>
    </xf>
    <xf numFmtId="0" fontId="13" fillId="0" borderId="0">
      <alignment/>
      <protection/>
    </xf>
    <xf numFmtId="0" fontId="62" fillId="32" borderId="0" applyNumberFormat="0" applyBorder="0" applyAlignment="0" applyProtection="0"/>
  </cellStyleXfs>
  <cellXfs count="287">
    <xf numFmtId="0" fontId="0" fillId="0" borderId="0" xfId="0" applyFont="1" applyAlignment="1">
      <alignment vertical="center"/>
    </xf>
    <xf numFmtId="0" fontId="4" fillId="33" borderId="0" xfId="63" applyFont="1" applyFill="1" applyAlignment="1">
      <alignment horizontal="center" vertical="center"/>
      <protection/>
    </xf>
    <xf numFmtId="0" fontId="4" fillId="33" borderId="0" xfId="63" applyFont="1" applyFill="1">
      <alignment vertical="center"/>
      <protection/>
    </xf>
    <xf numFmtId="0" fontId="4" fillId="33" borderId="0" xfId="63" applyFont="1" applyFill="1" applyAlignment="1">
      <alignment vertical="center" shrinkToFit="1"/>
      <protection/>
    </xf>
    <xf numFmtId="0" fontId="4" fillId="0" borderId="0" xfId="63" applyFont="1">
      <alignment vertical="center"/>
      <protection/>
    </xf>
    <xf numFmtId="0" fontId="3" fillId="0" borderId="0" xfId="63">
      <alignment vertical="center"/>
      <protection/>
    </xf>
    <xf numFmtId="0" fontId="4" fillId="0" borderId="10" xfId="63" applyFont="1" applyBorder="1" applyAlignment="1">
      <alignment horizontal="center" vertical="center"/>
      <protection/>
    </xf>
    <xf numFmtId="0" fontId="4" fillId="34" borderId="10" xfId="63" applyFont="1" applyFill="1" applyBorder="1" applyAlignment="1">
      <alignment horizontal="center" vertical="center" shrinkToFit="1"/>
      <protection/>
    </xf>
    <xf numFmtId="38" fontId="4" fillId="34" borderId="11" xfId="51" applyFont="1" applyFill="1" applyBorder="1" applyAlignment="1">
      <alignment vertical="center"/>
    </xf>
    <xf numFmtId="0" fontId="4" fillId="0" borderId="12" xfId="63" applyFont="1" applyBorder="1" applyAlignment="1">
      <alignment vertical="center" shrinkToFit="1"/>
      <protection/>
    </xf>
    <xf numFmtId="0" fontId="4" fillId="0" borderId="0" xfId="63" applyFont="1" applyFill="1" applyAlignment="1">
      <alignment horizontal="center" vertical="center" shrinkToFit="1"/>
      <protection/>
    </xf>
    <xf numFmtId="0" fontId="4" fillId="0" borderId="0" xfId="63" applyFont="1" applyAlignment="1">
      <alignment horizontal="center" vertical="center"/>
      <protection/>
    </xf>
    <xf numFmtId="0" fontId="4" fillId="0" borderId="0" xfId="63" applyFont="1" applyAlignment="1">
      <alignment vertical="center" shrinkToFit="1"/>
      <protection/>
    </xf>
    <xf numFmtId="0" fontId="5" fillId="0" borderId="0" xfId="63" applyFont="1">
      <alignment vertical="center"/>
      <protection/>
    </xf>
    <xf numFmtId="0" fontId="6" fillId="0" borderId="11" xfId="63" applyFont="1" applyFill="1" applyBorder="1" applyAlignment="1">
      <alignment horizontal="center" vertical="center"/>
      <protection/>
    </xf>
    <xf numFmtId="0" fontId="6" fillId="0" borderId="13" xfId="63" applyFont="1" applyFill="1" applyBorder="1" applyAlignment="1">
      <alignment horizontal="center" wrapText="1"/>
      <protection/>
    </xf>
    <xf numFmtId="0" fontId="9" fillId="0" borderId="11" xfId="63" applyFont="1" applyFill="1" applyBorder="1" applyAlignment="1">
      <alignment vertical="center"/>
      <protection/>
    </xf>
    <xf numFmtId="0" fontId="8" fillId="0" borderId="11"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6" fillId="0" borderId="14" xfId="63" applyFont="1" applyFill="1" applyBorder="1" applyAlignment="1">
      <alignment horizontal="center" wrapText="1"/>
      <protection/>
    </xf>
    <xf numFmtId="0" fontId="6" fillId="0" borderId="14" xfId="63" applyFont="1" applyFill="1" applyBorder="1" applyAlignment="1">
      <alignment horizontal="center" vertical="top" wrapText="1"/>
      <protection/>
    </xf>
    <xf numFmtId="0" fontId="8" fillId="0" borderId="11" xfId="63" applyFont="1" applyFill="1" applyBorder="1">
      <alignment vertical="center"/>
      <protection/>
    </xf>
    <xf numFmtId="0" fontId="8" fillId="0" borderId="15" xfId="63" applyFont="1" applyFill="1" applyBorder="1" applyAlignment="1">
      <alignment horizontal="center" vertical="center" wrapText="1"/>
      <protection/>
    </xf>
    <xf numFmtId="0" fontId="4" fillId="34" borderId="16" xfId="63" applyFont="1" applyFill="1" applyBorder="1" applyAlignment="1">
      <alignment horizontal="center" vertical="center" shrinkToFit="1"/>
      <protection/>
    </xf>
    <xf numFmtId="0" fontId="4" fillId="34" borderId="16" xfId="63" applyFont="1" applyFill="1" applyBorder="1" applyAlignment="1">
      <alignment horizontal="center" vertical="center"/>
      <protection/>
    </xf>
    <xf numFmtId="38" fontId="4" fillId="34" borderId="17" xfId="51" applyFont="1" applyFill="1" applyBorder="1" applyAlignment="1">
      <alignment vertical="center"/>
    </xf>
    <xf numFmtId="38" fontId="4" fillId="0" borderId="16" xfId="51" applyFont="1" applyBorder="1" applyAlignment="1">
      <alignment vertical="center"/>
    </xf>
    <xf numFmtId="38" fontId="4" fillId="0" borderId="16" xfId="51" applyFont="1" applyFill="1" applyBorder="1" applyAlignment="1">
      <alignment vertical="center"/>
    </xf>
    <xf numFmtId="0" fontId="4" fillId="0" borderId="16" xfId="63" applyFont="1" applyBorder="1" applyAlignment="1">
      <alignment horizontal="center" vertical="center"/>
      <protection/>
    </xf>
    <xf numFmtId="38" fontId="4" fillId="35" borderId="18" xfId="51" applyFont="1" applyFill="1" applyBorder="1" applyAlignment="1">
      <alignment vertical="center"/>
    </xf>
    <xf numFmtId="38" fontId="4" fillId="35" borderId="19" xfId="51" applyFont="1" applyFill="1" applyBorder="1" applyAlignment="1">
      <alignment vertical="center"/>
    </xf>
    <xf numFmtId="0" fontId="11" fillId="0" borderId="0" xfId="63" applyFont="1">
      <alignment vertical="center"/>
      <protection/>
    </xf>
    <xf numFmtId="0" fontId="6" fillId="0" borderId="0" xfId="63" applyFont="1">
      <alignment vertical="center"/>
      <protection/>
    </xf>
    <xf numFmtId="0" fontId="6" fillId="0" borderId="0" xfId="63" applyFont="1" applyAlignment="1">
      <alignment horizontal="center" vertical="center"/>
      <protection/>
    </xf>
    <xf numFmtId="0" fontId="12" fillId="0" borderId="0" xfId="63" applyFont="1">
      <alignment vertical="center"/>
      <protection/>
    </xf>
    <xf numFmtId="0" fontId="12" fillId="0" borderId="0" xfId="63" applyFont="1" applyBorder="1" applyAlignment="1">
      <alignment vertical="center"/>
      <protection/>
    </xf>
    <xf numFmtId="0" fontId="6" fillId="34" borderId="10" xfId="63" applyFont="1" applyFill="1" applyBorder="1" applyAlignment="1">
      <alignment horizontal="center" vertical="center"/>
      <protection/>
    </xf>
    <xf numFmtId="0" fontId="6" fillId="0" borderId="10" xfId="63" applyFont="1" applyBorder="1">
      <alignment vertical="center"/>
      <protection/>
    </xf>
    <xf numFmtId="0" fontId="6" fillId="0" borderId="10" xfId="63" applyFont="1" applyBorder="1" applyAlignment="1">
      <alignment horizontal="center" vertical="center"/>
      <protection/>
    </xf>
    <xf numFmtId="0" fontId="6" fillId="0" borderId="10" xfId="63" applyFont="1" applyBorder="1" applyAlignment="1">
      <alignment vertical="center"/>
      <protection/>
    </xf>
    <xf numFmtId="0" fontId="6" fillId="0" borderId="0" xfId="63" applyFont="1" applyBorder="1" applyAlignment="1">
      <alignment vertical="center"/>
      <protection/>
    </xf>
    <xf numFmtId="0" fontId="6" fillId="0" borderId="10" xfId="63" applyFont="1" applyBorder="1" applyAlignment="1">
      <alignment horizontal="left" vertical="center"/>
      <protection/>
    </xf>
    <xf numFmtId="0" fontId="6" fillId="0" borderId="0" xfId="63" applyFont="1" applyBorder="1" applyAlignment="1">
      <alignment horizontal="left" vertical="center"/>
      <protection/>
    </xf>
    <xf numFmtId="0" fontId="6" fillId="0" borderId="0" xfId="63" applyFont="1" applyBorder="1" applyAlignment="1">
      <alignment horizontal="center" vertical="center"/>
      <protection/>
    </xf>
    <xf numFmtId="0" fontId="6" fillId="0" borderId="0" xfId="63" applyFont="1" applyFill="1" applyBorder="1" applyAlignment="1">
      <alignment horizontal="left" vertical="center"/>
      <protection/>
    </xf>
    <xf numFmtId="0" fontId="6" fillId="0" borderId="0" xfId="63" applyFont="1" applyBorder="1">
      <alignment vertical="center"/>
      <protection/>
    </xf>
    <xf numFmtId="0" fontId="6" fillId="0" borderId="10" xfId="63" applyFont="1" applyFill="1" applyBorder="1">
      <alignment vertical="center"/>
      <protection/>
    </xf>
    <xf numFmtId="0" fontId="12" fillId="0" borderId="0" xfId="63" applyFont="1" applyBorder="1" applyAlignment="1">
      <alignment horizontal="left" vertical="center"/>
      <protection/>
    </xf>
    <xf numFmtId="0" fontId="6" fillId="0" borderId="10" xfId="63" applyFont="1" applyFill="1" applyBorder="1" applyAlignment="1">
      <alignment horizontal="left" vertical="center"/>
      <protection/>
    </xf>
    <xf numFmtId="0" fontId="6" fillId="0" borderId="10" xfId="63" applyFont="1" applyFill="1" applyBorder="1" applyAlignment="1">
      <alignment horizontal="center" vertical="center"/>
      <protection/>
    </xf>
    <xf numFmtId="0" fontId="6" fillId="0" borderId="0" xfId="63" applyFont="1" applyFill="1" applyBorder="1" applyAlignment="1">
      <alignment vertical="center"/>
      <protection/>
    </xf>
    <xf numFmtId="9" fontId="6" fillId="0" borderId="0" xfId="63" applyNumberFormat="1" applyFont="1" applyBorder="1" applyAlignment="1">
      <alignment horizontal="center" vertical="center"/>
      <protection/>
    </xf>
    <xf numFmtId="0" fontId="6" fillId="0" borderId="20" xfId="63" applyFont="1" applyFill="1" applyBorder="1" applyAlignment="1">
      <alignment horizontal="center" vertical="center" wrapText="1"/>
      <protection/>
    </xf>
    <xf numFmtId="0" fontId="6" fillId="0" borderId="21" xfId="63" applyFont="1" applyFill="1" applyBorder="1" applyAlignment="1">
      <alignment horizontal="center" vertical="center"/>
      <protection/>
    </xf>
    <xf numFmtId="0" fontId="12" fillId="0" borderId="0" xfId="63" applyFont="1" applyBorder="1">
      <alignment vertical="center"/>
      <protection/>
    </xf>
    <xf numFmtId="0" fontId="6" fillId="0" borderId="0" xfId="63" applyFont="1" applyFill="1" applyBorder="1" applyAlignment="1">
      <alignment horizontal="center" vertical="center"/>
      <protection/>
    </xf>
    <xf numFmtId="9" fontId="6" fillId="0" borderId="0" xfId="63" applyNumberFormat="1" applyFont="1" applyFill="1" applyBorder="1" applyAlignment="1">
      <alignment horizontal="center" vertical="center"/>
      <protection/>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3" xfId="0" applyFont="1" applyFill="1" applyBorder="1" applyAlignment="1">
      <alignment horizontal="center" vertical="top"/>
    </xf>
    <xf numFmtId="0" fontId="4" fillId="36" borderId="24" xfId="63" applyFont="1" applyFill="1" applyBorder="1" applyAlignment="1">
      <alignment horizontal="center" vertical="center"/>
      <protection/>
    </xf>
    <xf numFmtId="0" fontId="4" fillId="36" borderId="24" xfId="63" applyFont="1" applyFill="1" applyBorder="1" applyAlignment="1">
      <alignment horizontal="center" vertical="center" shrinkToFit="1"/>
      <protection/>
    </xf>
    <xf numFmtId="0" fontId="4" fillId="36" borderId="24" xfId="63" applyFont="1" applyFill="1" applyBorder="1">
      <alignment vertical="center"/>
      <protection/>
    </xf>
    <xf numFmtId="0" fontId="4" fillId="36" borderId="25" xfId="63" applyFont="1" applyFill="1" applyBorder="1">
      <alignment vertical="center"/>
      <protection/>
    </xf>
    <xf numFmtId="38" fontId="4" fillId="36" borderId="24" xfId="51" applyFont="1" applyFill="1" applyBorder="1" applyAlignment="1">
      <alignment vertical="center"/>
    </xf>
    <xf numFmtId="38" fontId="4" fillId="36" borderId="26" xfId="51" applyFont="1" applyFill="1" applyBorder="1" applyAlignment="1">
      <alignment vertical="center"/>
    </xf>
    <xf numFmtId="38" fontId="4" fillId="36" borderId="27" xfId="51" applyFont="1" applyFill="1" applyBorder="1" applyAlignment="1">
      <alignment vertical="center"/>
    </xf>
    <xf numFmtId="0" fontId="4" fillId="0" borderId="28" xfId="63" applyFont="1" applyBorder="1" applyAlignment="1">
      <alignment horizontal="center" vertical="center"/>
      <protection/>
    </xf>
    <xf numFmtId="0" fontId="4" fillId="34" borderId="28" xfId="63" applyFont="1" applyFill="1" applyBorder="1" applyAlignment="1">
      <alignment horizontal="center" vertical="center" shrinkToFit="1"/>
      <protection/>
    </xf>
    <xf numFmtId="38" fontId="4" fillId="34" borderId="29" xfId="51" applyFont="1" applyFill="1" applyBorder="1" applyAlignment="1">
      <alignment vertical="center"/>
    </xf>
    <xf numFmtId="38" fontId="4" fillId="35" borderId="30" xfId="51" applyFont="1" applyFill="1" applyBorder="1" applyAlignment="1">
      <alignment vertic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38" fontId="4" fillId="0" borderId="33" xfId="51" applyFont="1" applyFill="1" applyBorder="1" applyAlignment="1">
      <alignment vertical="center"/>
    </xf>
    <xf numFmtId="9" fontId="4" fillId="36" borderId="24" xfId="42" applyFont="1" applyFill="1" applyBorder="1" applyAlignment="1">
      <alignment vertical="center" shrinkToFit="1"/>
    </xf>
    <xf numFmtId="9" fontId="4" fillId="33" borderId="0" xfId="42" applyFont="1" applyFill="1" applyAlignment="1">
      <alignment vertical="center" shrinkToFit="1"/>
    </xf>
    <xf numFmtId="9" fontId="4" fillId="0" borderId="0" xfId="42" applyFont="1" applyAlignment="1">
      <alignment vertical="center" shrinkToFit="1"/>
    </xf>
    <xf numFmtId="0" fontId="4" fillId="34" borderId="34" xfId="63" applyFont="1" applyFill="1" applyBorder="1" applyAlignment="1">
      <alignment horizontal="center" vertical="center" shrinkToFit="1"/>
      <protection/>
    </xf>
    <xf numFmtId="0" fontId="4" fillId="0" borderId="16" xfId="63" applyFont="1" applyBorder="1" applyAlignment="1">
      <alignment horizontal="center" vertical="center" shrinkToFit="1"/>
      <protection/>
    </xf>
    <xf numFmtId="0" fontId="4" fillId="0" borderId="16" xfId="63" applyFont="1" applyBorder="1" applyAlignment="1">
      <alignment vertical="center" shrinkToFit="1"/>
      <protection/>
    </xf>
    <xf numFmtId="0" fontId="4" fillId="0" borderId="35" xfId="63" applyFont="1" applyBorder="1" applyAlignment="1">
      <alignment vertical="center" shrinkToFit="1"/>
      <protection/>
    </xf>
    <xf numFmtId="38" fontId="4" fillId="0" borderId="16" xfId="51" applyFont="1" applyFill="1" applyBorder="1" applyAlignment="1">
      <alignment vertical="center" shrinkToFit="1"/>
    </xf>
    <xf numFmtId="38" fontId="4" fillId="0" borderId="16" xfId="51" applyFont="1" applyBorder="1" applyAlignment="1">
      <alignment vertical="center" shrinkToFit="1"/>
    </xf>
    <xf numFmtId="0" fontId="4" fillId="34" borderId="36" xfId="63" applyFont="1" applyFill="1" applyBorder="1" applyAlignment="1">
      <alignment horizontal="center" vertical="center" shrinkToFit="1"/>
      <protection/>
    </xf>
    <xf numFmtId="0" fontId="4" fillId="0" borderId="10" xfId="63" applyFont="1" applyBorder="1" applyAlignment="1">
      <alignment horizontal="center" vertical="center" shrinkToFit="1"/>
      <protection/>
    </xf>
    <xf numFmtId="0" fontId="4" fillId="0" borderId="10" xfId="63" applyFont="1" applyBorder="1" applyAlignment="1">
      <alignment vertical="center" shrinkToFit="1"/>
      <protection/>
    </xf>
    <xf numFmtId="0" fontId="4" fillId="34" borderId="37" xfId="63" applyFont="1" applyFill="1" applyBorder="1" applyAlignment="1">
      <alignment horizontal="center" vertical="center" shrinkToFit="1"/>
      <protection/>
    </xf>
    <xf numFmtId="0" fontId="4" fillId="0" borderId="28" xfId="63" applyFont="1" applyBorder="1" applyAlignment="1">
      <alignment horizontal="center" vertical="center" shrinkToFit="1"/>
      <protection/>
    </xf>
    <xf numFmtId="0" fontId="4" fillId="0" borderId="28" xfId="63" applyFont="1" applyBorder="1" applyAlignment="1">
      <alignment vertical="center" shrinkToFit="1"/>
      <protection/>
    </xf>
    <xf numFmtId="0" fontId="4" fillId="0" borderId="38" xfId="63" applyFont="1" applyBorder="1" applyAlignment="1">
      <alignment vertical="center" shrinkToFit="1"/>
      <protection/>
    </xf>
    <xf numFmtId="38" fontId="4" fillId="0" borderId="33" xfId="51" applyFont="1" applyFill="1" applyBorder="1" applyAlignment="1">
      <alignment vertical="center" shrinkToFit="1"/>
    </xf>
    <xf numFmtId="0" fontId="4" fillId="33" borderId="0" xfId="63" applyFont="1" applyFill="1" applyAlignment="1">
      <alignment horizontal="center" vertical="center" shrinkToFit="1"/>
      <protection/>
    </xf>
    <xf numFmtId="9" fontId="6" fillId="0" borderId="0" xfId="63" applyNumberFormat="1" applyFont="1" applyFill="1" applyBorder="1" applyAlignment="1">
      <alignment vertical="center"/>
      <protection/>
    </xf>
    <xf numFmtId="0" fontId="7" fillId="33" borderId="0" xfId="0" applyFont="1" applyFill="1" applyAlignment="1">
      <alignment vertical="center"/>
    </xf>
    <xf numFmtId="0" fontId="4" fillId="0" borderId="39" xfId="63" applyFont="1" applyBorder="1" applyAlignment="1">
      <alignment vertical="center" shrinkToFit="1"/>
      <protection/>
    </xf>
    <xf numFmtId="0" fontId="7" fillId="33" borderId="0" xfId="0" applyFont="1" applyFill="1" applyBorder="1" applyAlignment="1">
      <alignment vertical="center" shrinkToFit="1"/>
    </xf>
    <xf numFmtId="38" fontId="4" fillId="0" borderId="28" xfId="51" applyFont="1" applyFill="1" applyBorder="1" applyAlignment="1">
      <alignment vertical="center" shrinkToFit="1"/>
    </xf>
    <xf numFmtId="0" fontId="6" fillId="0" borderId="14" xfId="63" applyFont="1" applyFill="1" applyBorder="1" applyAlignment="1">
      <alignment horizontal="left" vertical="center"/>
      <protection/>
    </xf>
    <xf numFmtId="0" fontId="3" fillId="0" borderId="0" xfId="63" applyAlignment="1">
      <alignment horizontal="center" vertical="center"/>
      <protection/>
    </xf>
    <xf numFmtId="0" fontId="3" fillId="0" borderId="40" xfId="63" applyBorder="1" applyAlignment="1">
      <alignment horizontal="center" vertical="center"/>
      <protection/>
    </xf>
    <xf numFmtId="0" fontId="3" fillId="0" borderId="41" xfId="63" applyBorder="1" applyAlignment="1">
      <alignment horizontal="center" vertical="center"/>
      <protection/>
    </xf>
    <xf numFmtId="0" fontId="6" fillId="33" borderId="0" xfId="0" applyFont="1" applyFill="1" applyAlignment="1">
      <alignment horizontal="center" vertical="center"/>
    </xf>
    <xf numFmtId="0" fontId="6" fillId="33" borderId="0" xfId="63" applyFont="1" applyFill="1">
      <alignment vertical="center"/>
      <protection/>
    </xf>
    <xf numFmtId="0" fontId="4" fillId="33" borderId="32" xfId="0" applyFont="1" applyFill="1" applyBorder="1" applyAlignment="1">
      <alignment horizontal="left" vertical="center"/>
    </xf>
    <xf numFmtId="0" fontId="4" fillId="36" borderId="42" xfId="0" applyFont="1" applyFill="1" applyBorder="1" applyAlignment="1">
      <alignment horizontal="left" vertical="center"/>
    </xf>
    <xf numFmtId="0" fontId="4" fillId="36" borderId="24" xfId="0" applyFont="1" applyFill="1" applyBorder="1" applyAlignment="1">
      <alignment horizontal="left" vertical="center"/>
    </xf>
    <xf numFmtId="0" fontId="4" fillId="33" borderId="23" xfId="0" applyFont="1" applyFill="1" applyBorder="1" applyAlignment="1">
      <alignment horizontal="left" vertical="center" shrinkToFit="1"/>
    </xf>
    <xf numFmtId="0" fontId="4" fillId="0" borderId="32" xfId="63" applyFont="1" applyBorder="1" applyAlignment="1">
      <alignment horizontal="left" vertical="center"/>
      <protection/>
    </xf>
    <xf numFmtId="0" fontId="4" fillId="0" borderId="23" xfId="63" applyFont="1" applyBorder="1" applyAlignment="1">
      <alignment horizontal="left" vertical="center" shrinkToFit="1"/>
      <protection/>
    </xf>
    <xf numFmtId="0" fontId="4" fillId="0" borderId="43" xfId="63" applyFont="1" applyBorder="1" applyAlignment="1">
      <alignment horizontal="left" vertical="center"/>
      <protection/>
    </xf>
    <xf numFmtId="0" fontId="4" fillId="0" borderId="33" xfId="63" applyFont="1" applyBorder="1" applyAlignment="1">
      <alignment horizontal="left" vertical="center" shrinkToFit="1"/>
      <protection/>
    </xf>
    <xf numFmtId="0" fontId="4" fillId="37" borderId="32" xfId="0" applyFont="1" applyFill="1" applyBorder="1" applyAlignment="1">
      <alignment horizontal="left" vertical="center"/>
    </xf>
    <xf numFmtId="0" fontId="4" fillId="37" borderId="23" xfId="0" applyFont="1" applyFill="1" applyBorder="1" applyAlignment="1">
      <alignment horizontal="left" vertical="center"/>
    </xf>
    <xf numFmtId="0" fontId="4" fillId="37" borderId="20" xfId="63" applyFont="1" applyFill="1" applyBorder="1" applyAlignment="1">
      <alignment horizontal="center" vertical="center" textRotation="255"/>
      <protection/>
    </xf>
    <xf numFmtId="0" fontId="6" fillId="37" borderId="23" xfId="63" applyFont="1" applyFill="1" applyBorder="1" applyAlignment="1">
      <alignment horizontal="center" vertical="center"/>
      <protection/>
    </xf>
    <xf numFmtId="0" fontId="6" fillId="37" borderId="23" xfId="63" applyFont="1" applyFill="1" applyBorder="1" applyAlignment="1">
      <alignment horizontal="center" vertical="center" wrapText="1"/>
      <protection/>
    </xf>
    <xf numFmtId="0" fontId="6" fillId="37" borderId="23" xfId="63" applyFont="1" applyFill="1" applyBorder="1" applyAlignment="1">
      <alignment horizontal="center" vertical="center" shrinkToFit="1"/>
      <protection/>
    </xf>
    <xf numFmtId="0" fontId="6" fillId="37" borderId="14" xfId="63" applyFont="1" applyFill="1" applyBorder="1" applyAlignment="1">
      <alignment horizontal="center" vertical="top" wrapText="1"/>
      <protection/>
    </xf>
    <xf numFmtId="0" fontId="63" fillId="37" borderId="39" xfId="63" applyFont="1" applyFill="1" applyBorder="1" applyAlignment="1">
      <alignment horizontal="center" vertical="center" wrapText="1"/>
      <protection/>
    </xf>
    <xf numFmtId="0" fontId="8" fillId="37" borderId="44" xfId="63" applyFont="1" applyFill="1" applyBorder="1" applyAlignment="1">
      <alignment horizontal="center" vertical="center" wrapText="1"/>
      <protection/>
    </xf>
    <xf numFmtId="0" fontId="8" fillId="37" borderId="33" xfId="63" applyFont="1" applyFill="1" applyBorder="1" applyAlignment="1">
      <alignment horizontal="center" vertical="center" wrapText="1"/>
      <protection/>
    </xf>
    <xf numFmtId="9" fontId="8" fillId="37" borderId="33" xfId="42" applyFont="1" applyFill="1" applyBorder="1" applyAlignment="1">
      <alignment horizontal="center" vertical="center" shrinkToFit="1"/>
    </xf>
    <xf numFmtId="0" fontId="8" fillId="37" borderId="23" xfId="63" applyFont="1" applyFill="1" applyBorder="1" applyAlignment="1">
      <alignment horizontal="center" vertical="center" wrapText="1"/>
      <protection/>
    </xf>
    <xf numFmtId="0" fontId="8" fillId="37" borderId="0" xfId="63" applyFont="1" applyFill="1" applyBorder="1" applyAlignment="1">
      <alignment horizontal="center" vertical="center" wrapText="1"/>
      <protection/>
    </xf>
    <xf numFmtId="0" fontId="6" fillId="37" borderId="20" xfId="63" applyFont="1" applyFill="1" applyBorder="1" applyAlignment="1">
      <alignment horizontal="center" vertical="center" wrapText="1"/>
      <protection/>
    </xf>
    <xf numFmtId="0" fontId="14" fillId="37" borderId="0" xfId="63" applyFont="1" applyFill="1" applyBorder="1" applyAlignment="1">
      <alignment horizontal="center" vertical="center" textRotation="255" wrapText="1"/>
      <protection/>
    </xf>
    <xf numFmtId="0" fontId="14" fillId="37" borderId="20" xfId="63" applyFont="1" applyFill="1" applyBorder="1" applyAlignment="1">
      <alignment horizontal="center" vertical="center"/>
      <protection/>
    </xf>
    <xf numFmtId="0" fontId="3" fillId="37" borderId="20" xfId="63" applyFill="1" applyBorder="1" applyAlignment="1">
      <alignment horizontal="center" vertical="center"/>
      <protection/>
    </xf>
    <xf numFmtId="0" fontId="0" fillId="37" borderId="39" xfId="0" applyFill="1" applyBorder="1" applyAlignment="1">
      <alignment horizontal="center" vertical="center"/>
    </xf>
    <xf numFmtId="0" fontId="4" fillId="36" borderId="27" xfId="63" applyFont="1" applyFill="1" applyBorder="1" applyAlignment="1">
      <alignment horizontal="center" vertical="center" shrinkToFit="1"/>
      <protection/>
    </xf>
    <xf numFmtId="0" fontId="4" fillId="38" borderId="10" xfId="63" applyFont="1" applyFill="1" applyBorder="1" applyAlignment="1">
      <alignment vertical="center" shrinkToFit="1"/>
      <protection/>
    </xf>
    <xf numFmtId="0" fontId="6" fillId="0" borderId="0" xfId="63" applyFont="1" applyBorder="1" applyAlignment="1">
      <alignment horizontal="left" vertical="center" wrapText="1"/>
      <protection/>
    </xf>
    <xf numFmtId="0" fontId="17" fillId="38" borderId="0" xfId="0" applyFont="1" applyFill="1" applyAlignment="1">
      <alignment vertical="center"/>
    </xf>
    <xf numFmtId="0" fontId="17" fillId="38" borderId="17" xfId="0" applyFont="1" applyFill="1" applyBorder="1" applyAlignment="1">
      <alignment vertical="center"/>
    </xf>
    <xf numFmtId="0" fontId="17" fillId="38" borderId="10" xfId="0" applyFont="1" applyFill="1" applyBorder="1" applyAlignment="1">
      <alignment horizontal="center" vertical="center"/>
    </xf>
    <xf numFmtId="0" fontId="17" fillId="38" borderId="45" xfId="0" applyFont="1" applyFill="1" applyBorder="1" applyAlignment="1">
      <alignment vertical="center" wrapText="1"/>
    </xf>
    <xf numFmtId="0" fontId="17" fillId="38" borderId="10" xfId="0" applyFont="1" applyFill="1" applyBorder="1" applyAlignment="1">
      <alignment vertical="center" wrapText="1"/>
    </xf>
    <xf numFmtId="0" fontId="17" fillId="38" borderId="10" xfId="0" applyFont="1" applyFill="1" applyBorder="1" applyAlignment="1">
      <alignment horizontal="center" vertical="center" wrapText="1"/>
    </xf>
    <xf numFmtId="0" fontId="17" fillId="38" borderId="45" xfId="0" applyFont="1" applyFill="1" applyBorder="1" applyAlignment="1" applyProtection="1">
      <alignment vertical="center"/>
      <protection locked="0"/>
    </xf>
    <xf numFmtId="0" fontId="17" fillId="38" borderId="10" xfId="0" applyFont="1" applyFill="1" applyBorder="1" applyAlignment="1" applyProtection="1">
      <alignment vertical="center"/>
      <protection locked="0"/>
    </xf>
    <xf numFmtId="0" fontId="18" fillId="38" borderId="45" xfId="0" applyFont="1" applyFill="1" applyBorder="1" applyAlignment="1" applyProtection="1">
      <alignment vertical="center"/>
      <protection locked="0"/>
    </xf>
    <xf numFmtId="0" fontId="17" fillId="38" borderId="45" xfId="0" applyFont="1" applyFill="1" applyBorder="1" applyAlignment="1">
      <alignment horizontal="center" vertical="center"/>
    </xf>
    <xf numFmtId="0" fontId="17" fillId="38" borderId="36" xfId="0" applyFont="1" applyFill="1" applyBorder="1" applyAlignment="1" applyProtection="1">
      <alignment vertical="center"/>
      <protection locked="0"/>
    </xf>
    <xf numFmtId="0" fontId="17" fillId="38" borderId="12" xfId="0" applyFont="1" applyFill="1" applyBorder="1" applyAlignment="1" applyProtection="1">
      <alignment vertical="center"/>
      <protection locked="0"/>
    </xf>
    <xf numFmtId="0" fontId="17" fillId="38" borderId="10" xfId="0" applyFont="1" applyFill="1" applyBorder="1" applyAlignment="1" applyProtection="1">
      <alignment horizontal="center" vertical="center"/>
      <protection locked="0"/>
    </xf>
    <xf numFmtId="0" fontId="17" fillId="39" borderId="21" xfId="0" applyFont="1" applyFill="1" applyBorder="1" applyAlignment="1">
      <alignment vertical="center" wrapText="1"/>
    </xf>
    <xf numFmtId="0" fontId="17" fillId="39" borderId="13" xfId="0" applyFont="1" applyFill="1" applyBorder="1" applyAlignment="1">
      <alignment horizontal="right" vertical="center" wrapText="1"/>
    </xf>
    <xf numFmtId="0" fontId="17" fillId="39" borderId="10" xfId="0" applyFont="1" applyFill="1" applyBorder="1" applyAlignment="1">
      <alignment horizontal="center" vertical="center"/>
    </xf>
    <xf numFmtId="0" fontId="17" fillId="39" borderId="34" xfId="0" applyFont="1" applyFill="1" applyBorder="1" applyAlignment="1">
      <alignment vertical="center"/>
    </xf>
    <xf numFmtId="0" fontId="17" fillId="39" borderId="35" xfId="0" applyFont="1" applyFill="1" applyBorder="1" applyAlignment="1">
      <alignment vertical="center" wrapText="1"/>
    </xf>
    <xf numFmtId="0" fontId="6" fillId="0" borderId="10" xfId="63" applyFont="1" applyBorder="1" applyAlignment="1">
      <alignment horizontal="left" vertical="center" shrinkToFit="1"/>
      <protection/>
    </xf>
    <xf numFmtId="0" fontId="6" fillId="38" borderId="10" xfId="63" applyFont="1" applyFill="1" applyBorder="1" applyAlignment="1">
      <alignment horizontal="center" vertical="center" shrinkToFit="1"/>
      <protection/>
    </xf>
    <xf numFmtId="0" fontId="6" fillId="37" borderId="33" xfId="63" applyFont="1" applyFill="1" applyBorder="1" applyAlignment="1">
      <alignment horizontal="center" vertical="top" wrapText="1"/>
      <protection/>
    </xf>
    <xf numFmtId="0" fontId="6" fillId="37" borderId="39" xfId="63" applyFont="1" applyFill="1" applyBorder="1" applyAlignment="1">
      <alignment horizontal="center" vertical="top" wrapText="1"/>
      <protection/>
    </xf>
    <xf numFmtId="0" fontId="4" fillId="38" borderId="28" xfId="63" applyFont="1" applyFill="1" applyBorder="1" applyAlignment="1">
      <alignment vertical="center" shrinkToFit="1"/>
      <protection/>
    </xf>
    <xf numFmtId="0" fontId="16" fillId="33" borderId="0" xfId="63" applyFont="1" applyFill="1" applyAlignment="1">
      <alignment vertical="center"/>
      <protection/>
    </xf>
    <xf numFmtId="0" fontId="14" fillId="38" borderId="10" xfId="63" applyFont="1" applyFill="1" applyBorder="1" applyAlignment="1">
      <alignment horizontal="center" vertical="center" shrinkToFit="1"/>
      <protection/>
    </xf>
    <xf numFmtId="38" fontId="14" fillId="38" borderId="10" xfId="51" applyFont="1" applyFill="1" applyBorder="1" applyAlignment="1">
      <alignment vertical="center" shrinkToFit="1"/>
    </xf>
    <xf numFmtId="176" fontId="14" fillId="38" borderId="10" xfId="51" applyNumberFormat="1" applyFont="1" applyFill="1" applyBorder="1" applyAlignment="1">
      <alignment vertical="center" shrinkToFit="1"/>
    </xf>
    <xf numFmtId="38" fontId="4" fillId="39" borderId="16" xfId="51" applyFont="1" applyFill="1" applyBorder="1" applyAlignment="1">
      <alignment vertical="center" shrinkToFit="1"/>
    </xf>
    <xf numFmtId="38" fontId="4" fillId="39" borderId="28" xfId="51" applyFont="1" applyFill="1" applyBorder="1" applyAlignment="1">
      <alignment vertical="center" shrinkToFit="1"/>
    </xf>
    <xf numFmtId="38" fontId="4" fillId="39" borderId="16" xfId="51" applyFont="1" applyFill="1" applyBorder="1" applyAlignment="1">
      <alignment vertical="center"/>
    </xf>
    <xf numFmtId="38" fontId="4" fillId="39" borderId="28" xfId="51" applyFont="1" applyFill="1" applyBorder="1" applyAlignment="1">
      <alignment vertical="center"/>
    </xf>
    <xf numFmtId="9" fontId="4" fillId="39" borderId="16" xfId="42" applyFont="1" applyFill="1" applyBorder="1" applyAlignment="1">
      <alignment vertical="center" shrinkToFit="1"/>
    </xf>
    <xf numFmtId="38" fontId="4" fillId="39" borderId="33" xfId="51" applyFont="1" applyFill="1" applyBorder="1" applyAlignment="1">
      <alignment vertical="center"/>
    </xf>
    <xf numFmtId="9" fontId="4" fillId="39" borderId="33" xfId="42" applyFont="1" applyFill="1" applyBorder="1" applyAlignment="1">
      <alignment vertical="center" shrinkToFit="1"/>
    </xf>
    <xf numFmtId="0" fontId="4" fillId="0" borderId="40" xfId="63" applyFont="1" applyBorder="1">
      <alignment vertical="center"/>
      <protection/>
    </xf>
    <xf numFmtId="0" fontId="4" fillId="0" borderId="41" xfId="63" applyFont="1" applyBorder="1">
      <alignment vertical="center"/>
      <protection/>
    </xf>
    <xf numFmtId="0" fontId="4" fillId="0" borderId="46" xfId="63" applyFont="1" applyBorder="1">
      <alignment vertical="center"/>
      <protection/>
    </xf>
    <xf numFmtId="0" fontId="4" fillId="0" borderId="47" xfId="63" applyFont="1" applyBorder="1">
      <alignment vertical="center"/>
      <protection/>
    </xf>
    <xf numFmtId="177" fontId="4" fillId="39" borderId="35" xfId="63" applyNumberFormat="1" applyFont="1" applyFill="1" applyBorder="1" applyAlignment="1">
      <alignment vertical="center" shrinkToFit="1"/>
      <protection/>
    </xf>
    <xf numFmtId="177" fontId="4" fillId="39" borderId="38" xfId="63" applyNumberFormat="1" applyFont="1" applyFill="1" applyBorder="1" applyAlignment="1">
      <alignment vertical="center" shrinkToFit="1"/>
      <protection/>
    </xf>
    <xf numFmtId="0" fontId="19" fillId="33" borderId="0" xfId="63" applyFont="1" applyFill="1" applyAlignment="1">
      <alignment vertical="center"/>
      <protection/>
    </xf>
    <xf numFmtId="0" fontId="6" fillId="0" borderId="14" xfId="63" applyFont="1" applyFill="1" applyBorder="1" applyAlignment="1">
      <alignment horizontal="center" vertical="center"/>
      <protection/>
    </xf>
    <xf numFmtId="0" fontId="6" fillId="0" borderId="14" xfId="63" applyFont="1" applyFill="1" applyBorder="1" applyAlignment="1">
      <alignment vertical="center"/>
      <protection/>
    </xf>
    <xf numFmtId="0" fontId="64" fillId="38" borderId="17" xfId="0" applyFont="1" applyFill="1" applyBorder="1" applyAlignment="1">
      <alignment vertical="center"/>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wrapText="1"/>
    </xf>
    <xf numFmtId="0" fontId="0" fillId="0" borderId="51" xfId="0" applyBorder="1" applyAlignment="1">
      <alignment horizontal="center" vertical="center" textRotation="255" wrapText="1"/>
    </xf>
    <xf numFmtId="0" fontId="0" fillId="0" borderId="49"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8" fillId="0" borderId="21" xfId="63" applyFont="1" applyFill="1" applyBorder="1" applyAlignment="1">
      <alignment vertical="center" shrinkToFit="1"/>
      <protection/>
    </xf>
    <xf numFmtId="0" fontId="8" fillId="0" borderId="15" xfId="63" applyFont="1" applyFill="1" applyBorder="1" applyAlignment="1">
      <alignment vertical="center" shrinkToFit="1"/>
      <protection/>
    </xf>
    <xf numFmtId="0" fontId="8" fillId="0" borderId="13" xfId="63" applyFont="1" applyFill="1" applyBorder="1" applyAlignment="1">
      <alignment vertical="center" shrinkToFit="1"/>
      <protection/>
    </xf>
    <xf numFmtId="0" fontId="6" fillId="0" borderId="45" xfId="63" applyFont="1" applyFill="1" applyBorder="1" applyAlignment="1">
      <alignment horizontal="center" vertical="center" textRotation="255" wrapText="1"/>
      <protection/>
    </xf>
    <xf numFmtId="0" fontId="6" fillId="0" borderId="23" xfId="63" applyFont="1" applyFill="1" applyBorder="1" applyAlignment="1">
      <alignment horizontal="center" vertical="center" textRotation="255" wrapText="1"/>
      <protection/>
    </xf>
    <xf numFmtId="0" fontId="65" fillId="0" borderId="45" xfId="63" applyFont="1" applyFill="1" applyBorder="1" applyAlignment="1">
      <alignment horizontal="center" vertical="center" wrapText="1"/>
      <protection/>
    </xf>
    <xf numFmtId="0" fontId="65" fillId="0" borderId="23" xfId="63" applyFont="1" applyFill="1" applyBorder="1" applyAlignment="1">
      <alignment horizontal="center" vertical="center" wrapText="1"/>
      <protection/>
    </xf>
    <xf numFmtId="0" fontId="6" fillId="0" borderId="21" xfId="63" applyFont="1" applyFill="1" applyBorder="1" applyAlignment="1">
      <alignment horizontal="center" vertical="center" wrapText="1"/>
      <protection/>
    </xf>
    <xf numFmtId="0" fontId="0" fillId="0" borderId="13"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6" fillId="40" borderId="21" xfId="63" applyFont="1" applyFill="1" applyBorder="1" applyAlignment="1">
      <alignment horizontal="center" vertical="center" wrapText="1"/>
      <protection/>
    </xf>
    <xf numFmtId="0" fontId="6" fillId="40" borderId="15" xfId="63" applyFont="1" applyFill="1" applyBorder="1" applyAlignment="1">
      <alignment horizontal="center" vertical="center" wrapText="1"/>
      <protection/>
    </xf>
    <xf numFmtId="0" fontId="6" fillId="40" borderId="13" xfId="63" applyFont="1" applyFill="1" applyBorder="1" applyAlignment="1">
      <alignment horizontal="center" vertical="center" wrapText="1"/>
      <protection/>
    </xf>
    <xf numFmtId="0" fontId="6" fillId="40" borderId="34" xfId="63" applyFont="1" applyFill="1" applyBorder="1" applyAlignment="1">
      <alignment horizontal="center" vertical="center" wrapText="1"/>
      <protection/>
    </xf>
    <xf numFmtId="0" fontId="6" fillId="40" borderId="17" xfId="63" applyFont="1" applyFill="1" applyBorder="1" applyAlignment="1">
      <alignment horizontal="center" vertical="center" wrapText="1"/>
      <protection/>
    </xf>
    <xf numFmtId="0" fontId="6" fillId="40" borderId="35" xfId="63" applyFont="1" applyFill="1" applyBorder="1" applyAlignment="1">
      <alignment horizontal="center" vertical="center" wrapText="1"/>
      <protection/>
    </xf>
    <xf numFmtId="0" fontId="6" fillId="40" borderId="45" xfId="63" applyFont="1" applyFill="1" applyBorder="1" applyAlignment="1">
      <alignment horizontal="center" vertical="center" shrinkToFit="1"/>
      <protection/>
    </xf>
    <xf numFmtId="0" fontId="6" fillId="40" borderId="23" xfId="63" applyFont="1" applyFill="1" applyBorder="1" applyAlignment="1">
      <alignment horizontal="center" vertical="center" shrinkToFit="1"/>
      <protection/>
    </xf>
    <xf numFmtId="0" fontId="6" fillId="40" borderId="45" xfId="63" applyFont="1" applyFill="1" applyBorder="1" applyAlignment="1">
      <alignment horizontal="center" vertical="center" wrapText="1"/>
      <protection/>
    </xf>
    <xf numFmtId="0" fontId="6" fillId="40" borderId="23" xfId="63" applyFont="1" applyFill="1" applyBorder="1" applyAlignment="1">
      <alignment horizontal="center" vertical="center" wrapText="1"/>
      <protection/>
    </xf>
    <xf numFmtId="0" fontId="8" fillId="40" borderId="45" xfId="63" applyFont="1" applyFill="1" applyBorder="1" applyAlignment="1">
      <alignment horizontal="center" vertical="center" wrapText="1"/>
      <protection/>
    </xf>
    <xf numFmtId="0" fontId="8" fillId="40" borderId="23" xfId="63" applyFont="1" applyFill="1" applyBorder="1" applyAlignment="1">
      <alignment horizontal="center" vertical="center" wrapText="1"/>
      <protection/>
    </xf>
    <xf numFmtId="0" fontId="6" fillId="0" borderId="45" xfId="63" applyFont="1" applyFill="1" applyBorder="1" applyAlignment="1">
      <alignment horizontal="center" vertical="center" wrapText="1"/>
      <protection/>
    </xf>
    <xf numFmtId="0" fontId="6" fillId="0" borderId="23" xfId="63" applyFont="1" applyFill="1" applyBorder="1" applyAlignment="1">
      <alignment horizontal="center" vertical="center" wrapText="1"/>
      <protection/>
    </xf>
    <xf numFmtId="0" fontId="6" fillId="0" borderId="21" xfId="63" applyFont="1" applyFill="1" applyBorder="1" applyAlignment="1">
      <alignment horizontal="center" vertical="center" wrapText="1" shrinkToFit="1"/>
      <protection/>
    </xf>
    <xf numFmtId="0" fontId="6" fillId="0" borderId="45" xfId="63" applyFont="1" applyFill="1" applyBorder="1" applyAlignment="1">
      <alignment horizontal="center" vertical="center" shrinkToFit="1"/>
      <protection/>
    </xf>
    <xf numFmtId="0" fontId="6" fillId="0" borderId="23" xfId="63" applyFont="1" applyFill="1" applyBorder="1" applyAlignment="1">
      <alignment horizontal="center" vertical="center" shrinkToFit="1"/>
      <protection/>
    </xf>
    <xf numFmtId="0" fontId="6" fillId="0" borderId="45"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8" fillId="0" borderId="45" xfId="63" applyFont="1" applyFill="1" applyBorder="1" applyAlignment="1">
      <alignment horizontal="center" vertical="center" wrapText="1"/>
      <protection/>
    </xf>
    <xf numFmtId="0" fontId="8" fillId="0" borderId="23" xfId="63" applyFont="1" applyFill="1" applyBorder="1" applyAlignment="1">
      <alignment horizontal="center" vertical="center" wrapText="1"/>
      <protection/>
    </xf>
    <xf numFmtId="0" fontId="4" fillId="33" borderId="32" xfId="0" applyFont="1" applyFill="1" applyBorder="1" applyAlignment="1">
      <alignment horizontal="center" vertical="top" wrapText="1"/>
    </xf>
    <xf numFmtId="0" fontId="4" fillId="0" borderId="40"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7" fillId="33" borderId="0" xfId="63" applyFont="1" applyFill="1" applyAlignment="1">
      <alignment vertical="center" wrapText="1"/>
      <protection/>
    </xf>
    <xf numFmtId="0" fontId="0" fillId="0" borderId="0" xfId="0" applyAlignment="1">
      <alignment vertical="center" wrapText="1"/>
    </xf>
    <xf numFmtId="0" fontId="0" fillId="0" borderId="23" xfId="0" applyFill="1" applyBorder="1" applyAlignment="1">
      <alignment horizontal="center" vertical="center" wrapText="1"/>
    </xf>
    <xf numFmtId="0" fontId="6" fillId="0" borderId="21"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6" fillId="0" borderId="35" xfId="63" applyFont="1" applyFill="1" applyBorder="1" applyAlignment="1">
      <alignment horizontal="center" vertical="center"/>
      <protection/>
    </xf>
    <xf numFmtId="0" fontId="10" fillId="0" borderId="34" xfId="63" applyFont="1" applyFill="1" applyBorder="1" applyAlignment="1">
      <alignment vertical="center" shrinkToFit="1"/>
      <protection/>
    </xf>
    <xf numFmtId="0" fontId="0" fillId="0" borderId="35" xfId="0" applyBorder="1" applyAlignment="1">
      <alignment vertical="center" shrinkToFit="1"/>
    </xf>
    <xf numFmtId="0" fontId="8" fillId="41" borderId="45" xfId="63" applyFont="1" applyFill="1" applyBorder="1" applyAlignment="1">
      <alignment horizontal="center" vertical="center" wrapText="1"/>
      <protection/>
    </xf>
    <xf numFmtId="0" fontId="66" fillId="41" borderId="23" xfId="0" applyFont="1" applyFill="1" applyBorder="1" applyAlignment="1">
      <alignment horizontal="center" vertical="center" wrapText="1"/>
    </xf>
    <xf numFmtId="9" fontId="8" fillId="0" borderId="45" xfId="42" applyFont="1" applyFill="1" applyBorder="1" applyAlignment="1">
      <alignment horizontal="center" vertical="center" wrapText="1" shrinkToFit="1"/>
    </xf>
    <xf numFmtId="9" fontId="8" fillId="0" borderId="23" xfId="42" applyFont="1" applyFill="1" applyBorder="1" applyAlignment="1">
      <alignment horizontal="center" vertical="center" wrapText="1" shrinkToFit="1"/>
    </xf>
    <xf numFmtId="0" fontId="8" fillId="0" borderId="21" xfId="63" applyFont="1" applyFill="1" applyBorder="1" applyAlignment="1">
      <alignment horizontal="center" vertical="center" wrapText="1"/>
      <protection/>
    </xf>
    <xf numFmtId="0" fontId="3" fillId="0" borderId="46" xfId="63" applyBorder="1" applyAlignment="1">
      <alignment horizontal="center" vertical="center"/>
      <protection/>
    </xf>
    <xf numFmtId="0" fontId="4" fillId="39" borderId="54" xfId="63" applyFont="1" applyFill="1" applyBorder="1" applyAlignment="1">
      <alignment horizontal="center" vertical="center" wrapText="1"/>
      <protection/>
    </xf>
    <xf numFmtId="0" fontId="4" fillId="39" borderId="55" xfId="63" applyFont="1" applyFill="1" applyBorder="1" applyAlignment="1">
      <alignment horizontal="center" vertical="center" wrapText="1"/>
      <protection/>
    </xf>
    <xf numFmtId="0" fontId="4" fillId="39" borderId="56" xfId="63" applyFont="1" applyFill="1" applyBorder="1" applyAlignment="1">
      <alignment horizontal="center" vertical="center" wrapText="1"/>
      <protection/>
    </xf>
    <xf numFmtId="0" fontId="4" fillId="39" borderId="40" xfId="63" applyFont="1" applyFill="1" applyBorder="1" applyAlignment="1">
      <alignment horizontal="center" vertical="center" wrapText="1"/>
      <protection/>
    </xf>
    <xf numFmtId="0" fontId="4" fillId="39" borderId="10" xfId="63" applyFont="1" applyFill="1" applyBorder="1" applyAlignment="1">
      <alignment horizontal="center" vertical="center" wrapText="1"/>
      <protection/>
    </xf>
    <xf numFmtId="0" fontId="4" fillId="39" borderId="46"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20" xfId="63" applyFont="1" applyFill="1" applyBorder="1" applyAlignment="1">
      <alignment horizontal="center" vertical="center" wrapText="1"/>
      <protection/>
    </xf>
    <xf numFmtId="0" fontId="6" fillId="0" borderId="14" xfId="63" applyFont="1" applyFill="1" applyBorder="1" applyAlignment="1">
      <alignment horizontal="center" vertical="center" wrapText="1"/>
      <protection/>
    </xf>
    <xf numFmtId="0" fontId="6" fillId="0" borderId="34" xfId="63" applyFont="1" applyFill="1" applyBorder="1" applyAlignment="1">
      <alignment horizontal="center" vertical="center" wrapText="1"/>
      <protection/>
    </xf>
    <xf numFmtId="0" fontId="6" fillId="0" borderId="35" xfId="63" applyFont="1" applyFill="1" applyBorder="1" applyAlignment="1">
      <alignment horizontal="center" vertical="center" wrapText="1"/>
      <protection/>
    </xf>
    <xf numFmtId="0" fontId="10" fillId="0" borderId="14" xfId="63" applyFont="1" applyFill="1" applyBorder="1" applyAlignment="1">
      <alignment horizontal="left" vertical="top" wrapText="1"/>
      <protection/>
    </xf>
    <xf numFmtId="0" fontId="14" fillId="0" borderId="40" xfId="63" applyFont="1" applyBorder="1" applyAlignment="1">
      <alignment horizontal="center" vertical="center" textRotation="255" wrapText="1"/>
      <protection/>
    </xf>
    <xf numFmtId="0" fontId="14" fillId="0" borderId="10" xfId="63" applyFont="1" applyBorder="1" applyAlignment="1">
      <alignment horizontal="center" vertical="center"/>
      <protection/>
    </xf>
    <xf numFmtId="0" fontId="6" fillId="0" borderId="57" xfId="63" applyFont="1" applyFill="1" applyBorder="1" applyAlignment="1">
      <alignment horizontal="center" vertical="center" wrapText="1"/>
      <protection/>
    </xf>
    <xf numFmtId="0" fontId="4" fillId="39" borderId="31" xfId="63" applyFont="1" applyFill="1" applyBorder="1" applyAlignment="1">
      <alignment horizontal="center" vertical="center" wrapText="1"/>
      <protection/>
    </xf>
    <xf numFmtId="0" fontId="0" fillId="0" borderId="32" xfId="0" applyBorder="1" applyAlignment="1">
      <alignment horizontal="center" vertical="center"/>
    </xf>
    <xf numFmtId="0" fontId="0" fillId="0" borderId="58" xfId="0" applyBorder="1" applyAlignment="1">
      <alignment horizontal="center" vertical="center"/>
    </xf>
    <xf numFmtId="0" fontId="4" fillId="0" borderId="59" xfId="63" applyFont="1" applyFill="1" applyBorder="1" applyAlignment="1">
      <alignment horizontal="center" vertical="center" wrapText="1"/>
      <protection/>
    </xf>
    <xf numFmtId="0" fontId="7" fillId="0" borderId="15" xfId="63" applyFont="1" applyFill="1" applyBorder="1">
      <alignment vertical="center"/>
      <protection/>
    </xf>
    <xf numFmtId="0" fontId="7" fillId="0" borderId="34" xfId="63" applyFont="1" applyFill="1" applyBorder="1">
      <alignment vertical="center"/>
      <protection/>
    </xf>
    <xf numFmtId="0" fontId="7" fillId="0" borderId="17" xfId="63" applyFont="1" applyFill="1" applyBorder="1">
      <alignment vertical="center"/>
      <protection/>
    </xf>
    <xf numFmtId="0" fontId="6" fillId="0" borderId="11" xfId="63" applyFont="1" applyFill="1" applyBorder="1" applyAlignment="1">
      <alignment horizontal="center" vertical="center"/>
      <protection/>
    </xf>
    <xf numFmtId="0" fontId="6" fillId="39" borderId="60" xfId="63" applyFont="1" applyFill="1" applyBorder="1" applyAlignment="1">
      <alignment horizontal="center" vertical="center" wrapText="1"/>
      <protection/>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13" xfId="0" applyBorder="1" applyAlignment="1">
      <alignment horizontal="center" vertical="center" wrapText="1"/>
    </xf>
    <xf numFmtId="0" fontId="7" fillId="33" borderId="0" xfId="0" applyFont="1" applyFill="1" applyAlignment="1">
      <alignment vertical="center"/>
    </xf>
    <xf numFmtId="0" fontId="7" fillId="33" borderId="63" xfId="0" applyFont="1" applyFill="1" applyBorder="1" applyAlignment="1">
      <alignment vertical="center" shrinkToFit="1"/>
    </xf>
    <xf numFmtId="0" fontId="7" fillId="33" borderId="0" xfId="0" applyFont="1" applyFill="1" applyAlignment="1">
      <alignment vertical="center" shrinkToFit="1"/>
    </xf>
    <xf numFmtId="0" fontId="8" fillId="0" borderId="20" xfId="63" applyFont="1" applyFill="1" applyBorder="1" applyAlignment="1">
      <alignment horizontal="center" vertical="center" wrapText="1"/>
      <protection/>
    </xf>
    <xf numFmtId="0" fontId="67" fillId="0" borderId="0" xfId="0" applyFont="1" applyAlignment="1">
      <alignment vertical="center" wrapText="1"/>
    </xf>
    <xf numFmtId="0" fontId="0" fillId="0" borderId="12" xfId="0" applyBorder="1" applyAlignment="1">
      <alignment vertical="center"/>
    </xf>
    <xf numFmtId="0" fontId="0" fillId="0" borderId="10" xfId="0" applyBorder="1" applyAlignment="1">
      <alignment vertical="center"/>
    </xf>
    <xf numFmtId="0" fontId="0" fillId="0" borderId="46" xfId="0" applyBorder="1" applyAlignment="1">
      <alignment vertical="center"/>
    </xf>
    <xf numFmtId="0" fontId="0" fillId="0" borderId="12" xfId="0" applyBorder="1" applyAlignment="1">
      <alignment vertical="center" wrapText="1"/>
    </xf>
    <xf numFmtId="0" fontId="0" fillId="0" borderId="10" xfId="0" applyBorder="1" applyAlignment="1">
      <alignment vertical="center" wrapText="1"/>
    </xf>
    <xf numFmtId="0" fontId="0" fillId="0" borderId="46" xfId="0" applyBorder="1" applyAlignment="1">
      <alignment vertical="center" wrapText="1"/>
    </xf>
    <xf numFmtId="0" fontId="0" fillId="0" borderId="38" xfId="0" applyBorder="1" applyAlignment="1">
      <alignment vertical="center" wrapText="1"/>
    </xf>
    <xf numFmtId="0" fontId="0" fillId="0" borderId="28" xfId="0" applyBorder="1" applyAlignment="1">
      <alignment vertical="center" wrapText="1"/>
    </xf>
    <xf numFmtId="0" fontId="0" fillId="0" borderId="47" xfId="0" applyBorder="1" applyAlignment="1">
      <alignment vertical="center" wrapText="1"/>
    </xf>
    <xf numFmtId="0" fontId="0" fillId="0" borderId="24"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vertical="center" wrapText="1"/>
    </xf>
    <xf numFmtId="0" fontId="0" fillId="0" borderId="16" xfId="0" applyBorder="1" applyAlignment="1">
      <alignment vertical="center" wrapText="1"/>
    </xf>
    <xf numFmtId="0" fontId="0" fillId="0" borderId="65" xfId="0" applyBorder="1" applyAlignment="1">
      <alignment vertical="center" wrapText="1"/>
    </xf>
    <xf numFmtId="0" fontId="6" fillId="38" borderId="45" xfId="63" applyFont="1" applyFill="1" applyBorder="1" applyAlignment="1">
      <alignment vertical="center" textRotation="255" shrinkToFit="1"/>
      <protection/>
    </xf>
    <xf numFmtId="0" fontId="6" fillId="38" borderId="23" xfId="63" applyFont="1" applyFill="1" applyBorder="1" applyAlignment="1">
      <alignment vertical="center" textRotation="255" shrinkToFit="1"/>
      <protection/>
    </xf>
    <xf numFmtId="0" fontId="6" fillId="38" borderId="16" xfId="63" applyFont="1" applyFill="1" applyBorder="1" applyAlignment="1">
      <alignment vertical="center" textRotation="255" shrinkToFit="1"/>
      <protection/>
    </xf>
    <xf numFmtId="0" fontId="6" fillId="38" borderId="45" xfId="63" applyFont="1" applyFill="1" applyBorder="1" applyAlignment="1">
      <alignment horizontal="center" vertical="center" textRotation="255" shrinkToFit="1"/>
      <protection/>
    </xf>
    <xf numFmtId="0" fontId="6" fillId="38" borderId="23" xfId="63" applyFont="1" applyFill="1" applyBorder="1" applyAlignment="1">
      <alignment horizontal="center" vertical="center" textRotation="255" shrinkToFit="1"/>
      <protection/>
    </xf>
    <xf numFmtId="0" fontId="6" fillId="38" borderId="16" xfId="63" applyFont="1" applyFill="1" applyBorder="1" applyAlignment="1">
      <alignment horizontal="center" vertical="center" textRotation="255"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14</xdr:row>
      <xdr:rowOff>142875</xdr:rowOff>
    </xdr:from>
    <xdr:to>
      <xdr:col>5</xdr:col>
      <xdr:colOff>247650</xdr:colOff>
      <xdr:row>16</xdr:row>
      <xdr:rowOff>161925</xdr:rowOff>
    </xdr:to>
    <xdr:sp>
      <xdr:nvSpPr>
        <xdr:cNvPr id="1" name="四角形吹き出し 1"/>
        <xdr:cNvSpPr>
          <a:spLocks/>
        </xdr:cNvSpPr>
      </xdr:nvSpPr>
      <xdr:spPr>
        <a:xfrm>
          <a:off x="647700" y="3743325"/>
          <a:ext cx="1857375" cy="476250"/>
        </a:xfrm>
        <a:prstGeom prst="wedgeRectCallout">
          <a:avLst>
            <a:gd name="adj1" fmla="val -58606"/>
            <a:gd name="adj2" fmla="val -111254"/>
          </a:avLst>
        </a:prstGeom>
        <a:solidFill>
          <a:srgbClr val="B7DEE8"/>
        </a:solidFill>
        <a:ln w="25400" cmpd="sng">
          <a:solidFill>
            <a:srgbClr val="F79646"/>
          </a:solidFill>
          <a:headEnd type="none"/>
          <a:tailEnd type="none"/>
        </a:ln>
      </xdr:spPr>
      <xdr:txBody>
        <a:bodyPr vertOverflow="clip" wrap="square" lIns="36000" tIns="36000" rIns="36000" bIns="36000"/>
        <a:p>
          <a:pPr algn="l">
            <a:defRPr/>
          </a:pPr>
          <a:r>
            <a:rPr lang="en-US" cap="none" sz="1000" b="0" i="0" u="none" baseline="0">
              <a:solidFill>
                <a:srgbClr val="FF0000"/>
              </a:solidFill>
            </a:rPr>
            <a:t>助成対象者毎に都道府県、市町村、を記載して下さい。</a:t>
          </a:r>
        </a:p>
      </xdr:txBody>
    </xdr:sp>
    <xdr:clientData/>
  </xdr:twoCellAnchor>
  <xdr:twoCellAnchor>
    <xdr:from>
      <xdr:col>6</xdr:col>
      <xdr:colOff>295275</xdr:colOff>
      <xdr:row>14</xdr:row>
      <xdr:rowOff>161925</xdr:rowOff>
    </xdr:from>
    <xdr:to>
      <xdr:col>10</xdr:col>
      <xdr:colOff>95250</xdr:colOff>
      <xdr:row>18</xdr:row>
      <xdr:rowOff>28575</xdr:rowOff>
    </xdr:to>
    <xdr:sp>
      <xdr:nvSpPr>
        <xdr:cNvPr id="2" name="四角形吹き出し 2"/>
        <xdr:cNvSpPr>
          <a:spLocks/>
        </xdr:cNvSpPr>
      </xdr:nvSpPr>
      <xdr:spPr>
        <a:xfrm>
          <a:off x="2857500" y="3762375"/>
          <a:ext cx="2133600" cy="781050"/>
        </a:xfrm>
        <a:prstGeom prst="wedgeRectCallout">
          <a:avLst>
            <a:gd name="adj1" fmla="val -89462"/>
            <a:gd name="adj2" fmla="val -93518"/>
          </a:avLst>
        </a:prstGeom>
        <a:solidFill>
          <a:srgbClr val="B7DEE8"/>
        </a:solidFill>
        <a:ln w="25400" cmpd="sng">
          <a:solidFill>
            <a:srgbClr val="F79646"/>
          </a:solidFill>
          <a:headEnd type="none"/>
          <a:tailEnd type="none"/>
        </a:ln>
      </xdr:spPr>
      <xdr:txBody>
        <a:bodyPr vertOverflow="clip" wrap="square" lIns="36000" tIns="36000" rIns="36000" bIns="36000"/>
        <a:p>
          <a:pPr algn="l">
            <a:defRPr/>
          </a:pPr>
          <a:r>
            <a:rPr lang="en-US" cap="none" sz="1000" b="0" i="0" u="none" baseline="0">
              <a:solidFill>
                <a:srgbClr val="FF0000"/>
              </a:solidFill>
            </a:rPr>
            <a:t>１つの経営体が２つ以上の施設等を導入する場合、必ず２行目以降も経営体名を記載して下さい。</a:t>
          </a:r>
          <a:r>
            <a:rPr lang="en-US" cap="none" sz="1000" b="0" i="0" u="none" baseline="0">
              <a:solidFill>
                <a:srgbClr val="FF0000"/>
              </a:solidFill>
              <a:latin typeface="Calibri"/>
              <a:ea typeface="Calibri"/>
              <a:cs typeface="Calibri"/>
            </a:rPr>
            <a:t>
</a:t>
          </a:r>
          <a:r>
            <a:rPr lang="en-US" cap="none" sz="1000" b="0" i="0" u="sng" baseline="0">
              <a:solidFill>
                <a:srgbClr val="FF0000"/>
              </a:solidFill>
            </a:rPr>
            <a:t>また、セルを結合したりしないで下さい。</a:t>
          </a:r>
        </a:p>
      </xdr:txBody>
    </xdr:sp>
    <xdr:clientData/>
  </xdr:twoCellAnchor>
  <xdr:twoCellAnchor>
    <xdr:from>
      <xdr:col>17</xdr:col>
      <xdr:colOff>19050</xdr:colOff>
      <xdr:row>14</xdr:row>
      <xdr:rowOff>133350</xdr:rowOff>
    </xdr:from>
    <xdr:to>
      <xdr:col>21</xdr:col>
      <xdr:colOff>523875</xdr:colOff>
      <xdr:row>18</xdr:row>
      <xdr:rowOff>0</xdr:rowOff>
    </xdr:to>
    <xdr:sp>
      <xdr:nvSpPr>
        <xdr:cNvPr id="3" name="四角形吹き出し 3"/>
        <xdr:cNvSpPr>
          <a:spLocks/>
        </xdr:cNvSpPr>
      </xdr:nvSpPr>
      <xdr:spPr>
        <a:xfrm>
          <a:off x="9820275" y="3733800"/>
          <a:ext cx="2133600" cy="781050"/>
        </a:xfrm>
        <a:prstGeom prst="wedgeRectCallout">
          <a:avLst>
            <a:gd name="adj1" fmla="val -49939"/>
            <a:gd name="adj2" fmla="val -117842"/>
          </a:avLst>
        </a:prstGeom>
        <a:solidFill>
          <a:srgbClr val="B7DEE8"/>
        </a:solidFill>
        <a:ln w="25400" cmpd="sng">
          <a:solidFill>
            <a:srgbClr val="F79646"/>
          </a:solidFill>
          <a:headEnd type="none"/>
          <a:tailEnd type="none"/>
        </a:ln>
      </xdr:spPr>
      <xdr:txBody>
        <a:bodyPr vertOverflow="clip" wrap="square" lIns="36000" tIns="36000" rIns="36000" bIns="36000"/>
        <a:p>
          <a:pPr algn="l">
            <a:defRPr/>
          </a:pPr>
          <a:r>
            <a:rPr lang="en-US" cap="none" sz="1000" b="1" i="0" u="sng" baseline="0">
              <a:solidFill>
                <a:srgbClr val="FF0000"/>
              </a:solidFill>
              <a:latin typeface="Calibri"/>
              <a:ea typeface="Calibri"/>
              <a:cs typeface="Calibri"/>
            </a:rPr>
            <a:t>※</a:t>
          </a:r>
          <a:r>
            <a:rPr lang="en-US" cap="none" sz="1000" b="0" i="0" u="none" baseline="0">
              <a:solidFill>
                <a:srgbClr val="FF0000"/>
              </a:solidFill>
            </a:rPr>
            <a:t>　園芸施設共済の対象施設である場合は、園芸施設共済加入の有無にかかわらず、必ず「共済対象施設名」と「施設の経過年数」を選択してください。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14</xdr:row>
      <xdr:rowOff>142875</xdr:rowOff>
    </xdr:from>
    <xdr:to>
      <xdr:col>4</xdr:col>
      <xdr:colOff>247650</xdr:colOff>
      <xdr:row>16</xdr:row>
      <xdr:rowOff>161925</xdr:rowOff>
    </xdr:to>
    <xdr:sp>
      <xdr:nvSpPr>
        <xdr:cNvPr id="1" name="四角形吹き出し 1"/>
        <xdr:cNvSpPr>
          <a:spLocks/>
        </xdr:cNvSpPr>
      </xdr:nvSpPr>
      <xdr:spPr>
        <a:xfrm>
          <a:off x="647700" y="3743325"/>
          <a:ext cx="1857375" cy="476250"/>
        </a:xfrm>
        <a:prstGeom prst="wedgeRectCallout">
          <a:avLst>
            <a:gd name="adj1" fmla="val -58606"/>
            <a:gd name="adj2" fmla="val -111254"/>
          </a:avLst>
        </a:prstGeom>
        <a:solidFill>
          <a:srgbClr val="B7DEE8"/>
        </a:solidFill>
        <a:ln w="25400" cmpd="sng">
          <a:solidFill>
            <a:srgbClr val="F79646"/>
          </a:solidFill>
          <a:headEnd type="none"/>
          <a:tailEnd type="none"/>
        </a:ln>
      </xdr:spPr>
      <xdr:txBody>
        <a:bodyPr vertOverflow="clip" wrap="square" lIns="36000" tIns="36000" rIns="36000" bIns="36000"/>
        <a:p>
          <a:pPr algn="l">
            <a:defRPr/>
          </a:pPr>
          <a:r>
            <a:rPr lang="en-US" cap="none" sz="1000" b="0" i="0" u="none" baseline="0">
              <a:solidFill>
                <a:srgbClr val="FF0000"/>
              </a:solidFill>
            </a:rPr>
            <a:t>助成対象者毎に都道府県、市町村、を記載して下さい。</a:t>
          </a:r>
        </a:p>
      </xdr:txBody>
    </xdr:sp>
    <xdr:clientData/>
  </xdr:twoCellAnchor>
  <xdr:twoCellAnchor>
    <xdr:from>
      <xdr:col>5</xdr:col>
      <xdr:colOff>295275</xdr:colOff>
      <xdr:row>14</xdr:row>
      <xdr:rowOff>161925</xdr:rowOff>
    </xdr:from>
    <xdr:to>
      <xdr:col>9</xdr:col>
      <xdr:colOff>95250</xdr:colOff>
      <xdr:row>18</xdr:row>
      <xdr:rowOff>28575</xdr:rowOff>
    </xdr:to>
    <xdr:sp>
      <xdr:nvSpPr>
        <xdr:cNvPr id="2" name="四角形吹き出し 2"/>
        <xdr:cNvSpPr>
          <a:spLocks/>
        </xdr:cNvSpPr>
      </xdr:nvSpPr>
      <xdr:spPr>
        <a:xfrm>
          <a:off x="2857500" y="3762375"/>
          <a:ext cx="2133600" cy="781050"/>
        </a:xfrm>
        <a:prstGeom prst="wedgeRectCallout">
          <a:avLst>
            <a:gd name="adj1" fmla="val -89462"/>
            <a:gd name="adj2" fmla="val -93518"/>
          </a:avLst>
        </a:prstGeom>
        <a:solidFill>
          <a:srgbClr val="B7DEE8"/>
        </a:solidFill>
        <a:ln w="25400" cmpd="sng">
          <a:solidFill>
            <a:srgbClr val="F79646"/>
          </a:solidFill>
          <a:headEnd type="none"/>
          <a:tailEnd type="none"/>
        </a:ln>
      </xdr:spPr>
      <xdr:txBody>
        <a:bodyPr vertOverflow="clip" wrap="square" lIns="36000" tIns="36000" rIns="36000" bIns="36000"/>
        <a:p>
          <a:pPr algn="l">
            <a:defRPr/>
          </a:pPr>
          <a:r>
            <a:rPr lang="en-US" cap="none" sz="1000" b="0" i="0" u="none" baseline="0">
              <a:solidFill>
                <a:srgbClr val="FF0000"/>
              </a:solidFill>
            </a:rPr>
            <a:t>１つの経営体が２つ以上の施設等を導入する場合、必ず２行目以降も経営体名を記載して下さい。</a:t>
          </a:r>
          <a:r>
            <a:rPr lang="en-US" cap="none" sz="1000" b="0" i="0" u="none" baseline="0">
              <a:solidFill>
                <a:srgbClr val="FF0000"/>
              </a:solidFill>
              <a:latin typeface="Calibri"/>
              <a:ea typeface="Calibri"/>
              <a:cs typeface="Calibri"/>
            </a:rPr>
            <a:t>
</a:t>
          </a:r>
          <a:r>
            <a:rPr lang="en-US" cap="none" sz="1000" b="0" i="0" u="sng" baseline="0">
              <a:solidFill>
                <a:srgbClr val="FF0000"/>
              </a:solidFill>
            </a:rPr>
            <a:t>また、セルを結合したりしないで下さい。</a:t>
          </a:r>
        </a:p>
      </xdr:txBody>
    </xdr:sp>
    <xdr:clientData/>
  </xdr:twoCellAnchor>
  <xdr:twoCellAnchor>
    <xdr:from>
      <xdr:col>16</xdr:col>
      <xdr:colOff>19050</xdr:colOff>
      <xdr:row>14</xdr:row>
      <xdr:rowOff>133350</xdr:rowOff>
    </xdr:from>
    <xdr:to>
      <xdr:col>20</xdr:col>
      <xdr:colOff>523875</xdr:colOff>
      <xdr:row>18</xdr:row>
      <xdr:rowOff>0</xdr:rowOff>
    </xdr:to>
    <xdr:sp>
      <xdr:nvSpPr>
        <xdr:cNvPr id="3" name="四角形吹き出し 3"/>
        <xdr:cNvSpPr>
          <a:spLocks/>
        </xdr:cNvSpPr>
      </xdr:nvSpPr>
      <xdr:spPr>
        <a:xfrm>
          <a:off x="9820275" y="3733800"/>
          <a:ext cx="2133600" cy="781050"/>
        </a:xfrm>
        <a:prstGeom prst="wedgeRectCallout">
          <a:avLst>
            <a:gd name="adj1" fmla="val -49939"/>
            <a:gd name="adj2" fmla="val -117842"/>
          </a:avLst>
        </a:prstGeom>
        <a:solidFill>
          <a:srgbClr val="B7DEE8"/>
        </a:solidFill>
        <a:ln w="25400" cmpd="sng">
          <a:solidFill>
            <a:srgbClr val="F79646"/>
          </a:solidFill>
          <a:headEnd type="none"/>
          <a:tailEnd type="none"/>
        </a:ln>
      </xdr:spPr>
      <xdr:txBody>
        <a:bodyPr vertOverflow="clip" wrap="square" lIns="36000" tIns="36000" rIns="36000" bIns="36000"/>
        <a:p>
          <a:pPr algn="l">
            <a:defRPr/>
          </a:pPr>
          <a:r>
            <a:rPr lang="en-US" cap="none" sz="1000" b="1" i="0" u="sng" baseline="0">
              <a:solidFill>
                <a:srgbClr val="FF0000"/>
              </a:solidFill>
              <a:latin typeface="Calibri"/>
              <a:ea typeface="Calibri"/>
              <a:cs typeface="Calibri"/>
            </a:rPr>
            <a:t>※</a:t>
          </a:r>
          <a:r>
            <a:rPr lang="en-US" cap="none" sz="1000" b="0" i="0" u="none" baseline="0">
              <a:solidFill>
                <a:srgbClr val="FF0000"/>
              </a:solidFill>
            </a:rPr>
            <a:t>　園芸施設共済の対象施設である場合は、園芸施設共済加入の有無にかかわらず、必ず「共済対象施設名」と「施設の経過年数」を選択してください。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3</xdr:row>
      <xdr:rowOff>0</xdr:rowOff>
    </xdr:from>
    <xdr:to>
      <xdr:col>23</xdr:col>
      <xdr:colOff>9525</xdr:colOff>
      <xdr:row>4</xdr:row>
      <xdr:rowOff>209550</xdr:rowOff>
    </xdr:to>
    <xdr:sp>
      <xdr:nvSpPr>
        <xdr:cNvPr id="1" name="直線コネクタ 1"/>
        <xdr:cNvSpPr>
          <a:spLocks/>
        </xdr:cNvSpPr>
      </xdr:nvSpPr>
      <xdr:spPr>
        <a:xfrm>
          <a:off x="9486900" y="590550"/>
          <a:ext cx="1924050" cy="438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eiko5161\disk\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単価表一覧"/>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AS36"/>
  <sheetViews>
    <sheetView showGridLines="0" view="pageBreakPreview" zoomScaleSheetLayoutView="100" workbookViewId="0" topLeftCell="A1">
      <pane xSplit="5" ySplit="10" topLeftCell="AD11" activePane="bottomRight" state="frozen"/>
      <selection pane="topLeft" activeCell="A1" sqref="A1"/>
      <selection pane="topRight" activeCell="E1" sqref="E1"/>
      <selection pane="bottomLeft" activeCell="A11" sqref="A11"/>
      <selection pane="bottomRight" activeCell="B1" sqref="B1"/>
    </sheetView>
  </sheetViews>
  <sheetFormatPr defaultColWidth="9.140625" defaultRowHeight="15"/>
  <cols>
    <col min="1" max="1" width="5.00390625" style="5" hidden="1" customWidth="1"/>
    <col min="2" max="3" width="7.421875" style="4" bestFit="1" customWidth="1"/>
    <col min="4" max="4" width="5.140625" style="4" customWidth="1"/>
    <col min="5" max="5" width="13.8515625" style="4" bestFit="1" customWidth="1"/>
    <col min="6" max="6" width="4.57421875" style="11" bestFit="1" customWidth="1"/>
    <col min="7" max="7" width="16.8515625" style="12" bestFit="1" customWidth="1"/>
    <col min="8" max="8" width="4.57421875" style="4" bestFit="1" customWidth="1"/>
    <col min="9" max="9" width="9.00390625" style="4" bestFit="1" customWidth="1"/>
    <col min="10" max="10" width="4.57421875" style="4" bestFit="1" customWidth="1"/>
    <col min="11" max="11" width="9.00390625" style="4" bestFit="1" customWidth="1"/>
    <col min="12" max="12" width="4.57421875" style="4" bestFit="1" customWidth="1"/>
    <col min="13" max="13" width="9.00390625" style="4" bestFit="1" customWidth="1"/>
    <col min="14" max="14" width="4.57421875" style="4" bestFit="1" customWidth="1"/>
    <col min="15" max="15" width="9.00390625" style="4" bestFit="1" customWidth="1"/>
    <col min="16" max="16" width="23.7109375" style="4" bestFit="1" customWidth="1"/>
    <col min="17" max="17" width="13.7109375" style="4" customWidth="1"/>
    <col min="18" max="18" width="5.140625" style="4" customWidth="1"/>
    <col min="19" max="19" width="5.57421875" style="4" customWidth="1"/>
    <col min="20" max="20" width="5.8515625" style="4" customWidth="1"/>
    <col min="21" max="21" width="7.8515625" style="4" customWidth="1"/>
    <col min="22" max="28" width="10.421875" style="4" customWidth="1"/>
    <col min="29" max="29" width="8.8515625" style="76" customWidth="1"/>
    <col min="30" max="30" width="10.421875" style="4" customWidth="1"/>
    <col min="31" max="31" width="4.421875" style="11" bestFit="1" customWidth="1"/>
    <col min="32" max="32" width="6.57421875" style="4" customWidth="1"/>
    <col min="33" max="33" width="4.421875" style="11" bestFit="1" customWidth="1"/>
    <col min="34" max="34" width="13.00390625" style="4" customWidth="1"/>
    <col min="35" max="35" width="7.00390625" style="4" customWidth="1"/>
    <col min="36" max="37" width="9.00390625" style="4" bestFit="1" customWidth="1"/>
    <col min="38" max="38" width="4.421875" style="5" bestFit="1" customWidth="1"/>
    <col min="39" max="39" width="10.00390625" style="5" bestFit="1" customWidth="1"/>
    <col min="40" max="40" width="9.00390625" style="5" customWidth="1"/>
    <col min="41" max="41" width="9.00390625" style="98" customWidth="1"/>
    <col min="42" max="42" width="2.421875" style="5" customWidth="1"/>
    <col min="43" max="45" width="7.7109375" style="5" customWidth="1"/>
    <col min="46" max="16384" width="9.00390625" style="5" customWidth="1"/>
  </cols>
  <sheetData>
    <row r="1" spans="2:39" ht="21" customHeight="1">
      <c r="B1" s="172" t="s">
        <v>200</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row>
    <row r="2" spans="2:39" ht="21" customHeight="1" thickBot="1">
      <c r="B2" s="172" t="s">
        <v>159</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row>
    <row r="3" spans="2:41" ht="27" customHeight="1">
      <c r="B3" s="71"/>
      <c r="C3" s="57"/>
      <c r="D3" s="258" t="s">
        <v>76</v>
      </c>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60"/>
      <c r="AL3" s="235" t="s">
        <v>172</v>
      </c>
      <c r="AM3" s="236"/>
      <c r="AN3" s="237"/>
      <c r="AO3" s="250" t="s">
        <v>74</v>
      </c>
    </row>
    <row r="4" spans="2:41" ht="18" customHeight="1">
      <c r="B4" s="72"/>
      <c r="C4" s="58"/>
      <c r="D4" s="229" t="s">
        <v>83</v>
      </c>
      <c r="E4" s="208" t="s">
        <v>39</v>
      </c>
      <c r="F4" s="210" t="s">
        <v>163</v>
      </c>
      <c r="G4" s="191"/>
      <c r="H4" s="190" t="s">
        <v>164</v>
      </c>
      <c r="I4" s="191"/>
      <c r="J4" s="190" t="s">
        <v>165</v>
      </c>
      <c r="K4" s="191"/>
      <c r="L4" s="190" t="s">
        <v>162</v>
      </c>
      <c r="M4" s="241"/>
      <c r="N4" s="190" t="s">
        <v>167</v>
      </c>
      <c r="O4" s="191"/>
      <c r="P4" s="15"/>
      <c r="Q4" s="196" t="s">
        <v>169</v>
      </c>
      <c r="R4" s="197"/>
      <c r="S4" s="197"/>
      <c r="T4" s="198"/>
      <c r="U4" s="188" t="s">
        <v>73</v>
      </c>
      <c r="V4" s="233" t="s">
        <v>35</v>
      </c>
      <c r="W4" s="16"/>
      <c r="X4" s="17"/>
      <c r="Y4" s="17"/>
      <c r="Z4" s="17"/>
      <c r="AA4" s="17"/>
      <c r="AB4" s="18"/>
      <c r="AC4" s="231" t="s">
        <v>85</v>
      </c>
      <c r="AD4" s="215" t="s">
        <v>84</v>
      </c>
      <c r="AE4" s="14"/>
      <c r="AF4" s="14"/>
      <c r="AG4" s="14"/>
      <c r="AH4" s="257" t="s">
        <v>33</v>
      </c>
      <c r="AI4" s="257"/>
      <c r="AJ4" s="14"/>
      <c r="AK4" s="14"/>
      <c r="AL4" s="238"/>
      <c r="AM4" s="239"/>
      <c r="AN4" s="240"/>
      <c r="AO4" s="251"/>
    </row>
    <row r="5" spans="2:41" ht="18" customHeight="1">
      <c r="B5" s="72"/>
      <c r="C5" s="58"/>
      <c r="D5" s="230"/>
      <c r="E5" s="222"/>
      <c r="F5" s="192"/>
      <c r="G5" s="193"/>
      <c r="H5" s="192"/>
      <c r="I5" s="193"/>
      <c r="J5" s="192"/>
      <c r="K5" s="193"/>
      <c r="L5" s="242"/>
      <c r="M5" s="243"/>
      <c r="N5" s="192"/>
      <c r="O5" s="193"/>
      <c r="P5" s="19" t="s">
        <v>58</v>
      </c>
      <c r="Q5" s="199"/>
      <c r="R5" s="200"/>
      <c r="S5" s="200"/>
      <c r="T5" s="201"/>
      <c r="U5" s="189"/>
      <c r="V5" s="265"/>
      <c r="W5" s="215" t="s">
        <v>49</v>
      </c>
      <c r="X5" s="215" t="s">
        <v>36</v>
      </c>
      <c r="Y5" s="183" t="s">
        <v>59</v>
      </c>
      <c r="Z5" s="184"/>
      <c r="AA5" s="185"/>
      <c r="AB5" s="215" t="s">
        <v>37</v>
      </c>
      <c r="AC5" s="232"/>
      <c r="AD5" s="216"/>
      <c r="AE5" s="223" t="s">
        <v>170</v>
      </c>
      <c r="AF5" s="224"/>
      <c r="AG5" s="223" t="s">
        <v>171</v>
      </c>
      <c r="AH5" s="254"/>
      <c r="AI5" s="190" t="s">
        <v>34</v>
      </c>
      <c r="AJ5" s="261"/>
      <c r="AK5" s="53"/>
      <c r="AL5" s="238"/>
      <c r="AM5" s="239"/>
      <c r="AN5" s="240"/>
      <c r="AO5" s="252"/>
    </row>
    <row r="6" spans="2:41" ht="18" customHeight="1">
      <c r="B6" s="217" t="s">
        <v>42</v>
      </c>
      <c r="C6" s="59" t="s">
        <v>43</v>
      </c>
      <c r="D6" s="230"/>
      <c r="E6" s="222"/>
      <c r="F6" s="194"/>
      <c r="G6" s="195"/>
      <c r="H6" s="194"/>
      <c r="I6" s="195"/>
      <c r="J6" s="194"/>
      <c r="K6" s="195"/>
      <c r="L6" s="244"/>
      <c r="M6" s="245"/>
      <c r="N6" s="194"/>
      <c r="O6" s="195"/>
      <c r="P6" s="20" t="s">
        <v>57</v>
      </c>
      <c r="Q6" s="202" t="s">
        <v>86</v>
      </c>
      <c r="R6" s="204" t="s">
        <v>87</v>
      </c>
      <c r="S6" s="206" t="s">
        <v>88</v>
      </c>
      <c r="T6" s="206" t="s">
        <v>89</v>
      </c>
      <c r="U6" s="189"/>
      <c r="V6" s="265"/>
      <c r="W6" s="216"/>
      <c r="X6" s="216"/>
      <c r="Y6" s="216" t="s">
        <v>61</v>
      </c>
      <c r="Z6" s="215" t="s">
        <v>60</v>
      </c>
      <c r="AA6" s="215" t="s">
        <v>62</v>
      </c>
      <c r="AB6" s="216"/>
      <c r="AC6" s="232"/>
      <c r="AD6" s="216"/>
      <c r="AE6" s="225"/>
      <c r="AF6" s="226"/>
      <c r="AG6" s="255"/>
      <c r="AH6" s="256"/>
      <c r="AI6" s="227" t="s">
        <v>72</v>
      </c>
      <c r="AJ6" s="228"/>
      <c r="AK6" s="249" t="s">
        <v>71</v>
      </c>
      <c r="AL6" s="218">
        <v>1</v>
      </c>
      <c r="AM6" s="219"/>
      <c r="AN6" s="234" t="s">
        <v>64</v>
      </c>
      <c r="AO6" s="253" t="s">
        <v>75</v>
      </c>
    </row>
    <row r="7" spans="2:41" ht="30" customHeight="1">
      <c r="B7" s="217"/>
      <c r="C7" s="59"/>
      <c r="D7" s="230"/>
      <c r="E7" s="222"/>
      <c r="F7" s="186" t="s">
        <v>38</v>
      </c>
      <c r="G7" s="211" t="s">
        <v>1</v>
      </c>
      <c r="H7" s="186" t="s">
        <v>38</v>
      </c>
      <c r="I7" s="213" t="s">
        <v>1</v>
      </c>
      <c r="J7" s="186" t="s">
        <v>38</v>
      </c>
      <c r="K7" s="213" t="s">
        <v>1</v>
      </c>
      <c r="L7" s="186" t="s">
        <v>38</v>
      </c>
      <c r="M7" s="213" t="s">
        <v>1</v>
      </c>
      <c r="N7" s="186" t="s">
        <v>38</v>
      </c>
      <c r="O7" s="213" t="s">
        <v>1</v>
      </c>
      <c r="P7" s="246"/>
      <c r="Q7" s="203"/>
      <c r="R7" s="205"/>
      <c r="S7" s="207"/>
      <c r="T7" s="207"/>
      <c r="U7" s="189"/>
      <c r="V7" s="265"/>
      <c r="W7" s="216"/>
      <c r="X7" s="216"/>
      <c r="Y7" s="216"/>
      <c r="Z7" s="216"/>
      <c r="AA7" s="216"/>
      <c r="AB7" s="216"/>
      <c r="AC7" s="232"/>
      <c r="AD7" s="216"/>
      <c r="AE7" s="208" t="s">
        <v>38</v>
      </c>
      <c r="AF7" s="213" t="s">
        <v>1</v>
      </c>
      <c r="AG7" s="208" t="s">
        <v>38</v>
      </c>
      <c r="AH7" s="211" t="s">
        <v>1</v>
      </c>
      <c r="AI7" s="233" t="s">
        <v>2</v>
      </c>
      <c r="AJ7" s="21"/>
      <c r="AK7" s="249"/>
      <c r="AL7" s="247" t="s">
        <v>50</v>
      </c>
      <c r="AM7" s="248" t="s">
        <v>51</v>
      </c>
      <c r="AN7" s="234"/>
      <c r="AO7" s="251"/>
    </row>
    <row r="8" spans="2:41" ht="30" customHeight="1">
      <c r="B8" s="72"/>
      <c r="C8" s="58"/>
      <c r="D8" s="230"/>
      <c r="E8" s="222"/>
      <c r="F8" s="187"/>
      <c r="G8" s="212"/>
      <c r="H8" s="187"/>
      <c r="I8" s="214"/>
      <c r="J8" s="187"/>
      <c r="K8" s="214"/>
      <c r="L8" s="187"/>
      <c r="M8" s="214"/>
      <c r="N8" s="187"/>
      <c r="O8" s="214"/>
      <c r="P8" s="246"/>
      <c r="Q8" s="203"/>
      <c r="R8" s="205"/>
      <c r="S8" s="207"/>
      <c r="T8" s="207"/>
      <c r="U8" s="189"/>
      <c r="V8" s="265"/>
      <c r="W8" s="216"/>
      <c r="X8" s="216"/>
      <c r="Y8" s="216"/>
      <c r="Z8" s="216"/>
      <c r="AA8" s="216"/>
      <c r="AB8" s="216"/>
      <c r="AC8" s="232"/>
      <c r="AD8" s="216"/>
      <c r="AE8" s="209"/>
      <c r="AF8" s="214"/>
      <c r="AG8" s="209"/>
      <c r="AH8" s="212"/>
      <c r="AI8" s="216"/>
      <c r="AJ8" s="22" t="s">
        <v>3</v>
      </c>
      <c r="AK8" s="52" t="s">
        <v>145</v>
      </c>
      <c r="AL8" s="247"/>
      <c r="AM8" s="248"/>
      <c r="AN8" s="234"/>
      <c r="AO8" s="251"/>
    </row>
    <row r="9" spans="2:45" ht="10.5" customHeight="1" thickBot="1">
      <c r="B9" s="111"/>
      <c r="C9" s="112"/>
      <c r="D9" s="113"/>
      <c r="E9" s="114"/>
      <c r="F9" s="115"/>
      <c r="G9" s="116"/>
      <c r="H9" s="115"/>
      <c r="I9" s="114"/>
      <c r="J9" s="115"/>
      <c r="K9" s="114"/>
      <c r="L9" s="115"/>
      <c r="M9" s="114"/>
      <c r="N9" s="115"/>
      <c r="O9" s="114"/>
      <c r="P9" s="117"/>
      <c r="Q9" s="152"/>
      <c r="R9" s="153"/>
      <c r="S9" s="153"/>
      <c r="T9" s="153"/>
      <c r="U9" s="118"/>
      <c r="V9" s="119"/>
      <c r="W9" s="120"/>
      <c r="X9" s="120"/>
      <c r="Y9" s="120"/>
      <c r="Z9" s="120"/>
      <c r="AA9" s="120"/>
      <c r="AB9" s="120"/>
      <c r="AC9" s="121"/>
      <c r="AD9" s="120"/>
      <c r="AE9" s="115"/>
      <c r="AF9" s="114"/>
      <c r="AG9" s="115"/>
      <c r="AH9" s="116"/>
      <c r="AI9" s="122"/>
      <c r="AJ9" s="123"/>
      <c r="AK9" s="124"/>
      <c r="AL9" s="125"/>
      <c r="AM9" s="126"/>
      <c r="AN9" s="127"/>
      <c r="AO9" s="128"/>
      <c r="AQ9" s="156" t="s">
        <v>134</v>
      </c>
      <c r="AR9" s="156" t="s">
        <v>135</v>
      </c>
      <c r="AS9" s="156"/>
    </row>
    <row r="10" spans="2:41" ht="18" customHeight="1" thickBot="1">
      <c r="B10" s="104"/>
      <c r="C10" s="105"/>
      <c r="D10" s="129" t="s">
        <v>144</v>
      </c>
      <c r="E10" s="60">
        <f>MAX(D11:D31)</f>
        <v>1</v>
      </c>
      <c r="F10" s="60"/>
      <c r="G10" s="61"/>
      <c r="H10" s="62"/>
      <c r="I10" s="60"/>
      <c r="J10" s="62"/>
      <c r="K10" s="60"/>
      <c r="L10" s="62"/>
      <c r="M10" s="60"/>
      <c r="N10" s="62"/>
      <c r="O10" s="60"/>
      <c r="P10" s="63"/>
      <c r="Q10" s="63"/>
      <c r="R10" s="63"/>
      <c r="S10" s="63"/>
      <c r="T10" s="63"/>
      <c r="U10" s="63"/>
      <c r="V10" s="64">
        <f aca="true" t="shared" si="0" ref="V10:AB10">SUBTOTAL(9,V11:V31)</f>
        <v>0</v>
      </c>
      <c r="W10" s="64">
        <f t="shared" si="0"/>
        <v>0</v>
      </c>
      <c r="X10" s="64">
        <f t="shared" si="0"/>
        <v>0</v>
      </c>
      <c r="Y10" s="64">
        <f t="shared" si="0"/>
        <v>0</v>
      </c>
      <c r="Z10" s="64">
        <f t="shared" si="0"/>
        <v>0</v>
      </c>
      <c r="AA10" s="64">
        <f t="shared" si="0"/>
        <v>0</v>
      </c>
      <c r="AB10" s="64">
        <f t="shared" si="0"/>
        <v>0</v>
      </c>
      <c r="AC10" s="74"/>
      <c r="AD10" s="64">
        <f>SUBTOTAL(9,AD11:AD31)</f>
        <v>0</v>
      </c>
      <c r="AE10" s="60"/>
      <c r="AF10" s="60"/>
      <c r="AG10" s="60"/>
      <c r="AH10" s="61"/>
      <c r="AI10" s="60">
        <f>SUBTOTAL(9,AI11:AI31)</f>
        <v>0</v>
      </c>
      <c r="AJ10" s="65">
        <f>SUBTOTAL(9,AJ11:AJ31)</f>
        <v>0</v>
      </c>
      <c r="AK10" s="66">
        <f>ROUNDDOWN(AJ10*1/15,-3)</f>
        <v>0</v>
      </c>
      <c r="AL10" s="66"/>
      <c r="AM10" s="66"/>
      <c r="AN10" s="66"/>
      <c r="AO10" s="60">
        <f>SUBTOTAL(9,AO11:AO31)</f>
        <v>0</v>
      </c>
    </row>
    <row r="11" spans="2:45" ht="18" customHeight="1">
      <c r="B11" s="103"/>
      <c r="C11" s="106"/>
      <c r="D11" s="77">
        <v>1</v>
      </c>
      <c r="E11" s="78"/>
      <c r="F11" s="78"/>
      <c r="G11" s="23"/>
      <c r="H11" s="79"/>
      <c r="I11" s="23">
        <f>IF(H11&gt;0,VLOOKUP(H11,'整理番号表'!D$10:E$23,2,FALSE),"")</f>
      </c>
      <c r="J11" s="79"/>
      <c r="K11" s="23">
        <f>IF(J11&gt;0,VLOOKUP(J11,'整理番号表'!H$5:I$6,2,FALSE),"")</f>
      </c>
      <c r="L11" s="79"/>
      <c r="M11" s="23">
        <f>IF(L11&gt;0,VLOOKUP(L11,'整理番号表'!H$10:I$11,2,FALSE),"")</f>
      </c>
      <c r="N11" s="79"/>
      <c r="O11" s="23">
        <f>IF(N11&gt;0,VLOOKUP(N11,'整理番号表'!K$5:L$19,2,FALSE),"")</f>
      </c>
      <c r="P11" s="80"/>
      <c r="Q11" s="130"/>
      <c r="R11" s="130"/>
      <c r="S11" s="170">
        <f>IF(Q11="",0,INDEX('整理番号表'!$X$6:$AM$11,MATCH(Q11,'整理番号表'!$W$6:$W$11,0),MATCH(R11,'整理番号表'!$X$5:$AM$5,0)))</f>
        <v>0</v>
      </c>
      <c r="T11" s="80"/>
      <c r="U11" s="80"/>
      <c r="V11" s="81"/>
      <c r="W11" s="159">
        <f>IF(V11&gt;0,IF(U11=1,MIN(ROUNDDOWN((V11-AQ11)*0.3,-3),ROUNDDOWN(V11-AQ11-Y11-X11,-3),ROUNDDOWN((V11-AQ11)*(1/2-S11/100*4/10),-3)),MIN(ROUNDDOWN(V11*0.3,-3),ROUNDDOWN(V11-Y11-X11,-3),ROUNDDOWN(V11*(1/2-S11/100*4/10),-3))),"")</f>
      </c>
      <c r="X11" s="82"/>
      <c r="Y11" s="161">
        <f>IF(V11&gt;0,SUM(Z11:AA11),"")</f>
      </c>
      <c r="Z11" s="26"/>
      <c r="AA11" s="26"/>
      <c r="AB11" s="161">
        <f>IF(V11&gt;0,V11-W11-X11-Y11,"")</f>
      </c>
      <c r="AC11" s="163">
        <f>IF(V11&gt;0,IF(W11/V11&lt;=0.3,W11/V11,"補助対象外"),"")</f>
      </c>
      <c r="AD11" s="26"/>
      <c r="AE11" s="28"/>
      <c r="AF11" s="24">
        <f>IF(AE11&gt;0,VLOOKUP(AE11,'整理番号表'!O$5:P$14,2,FALSE),"")</f>
      </c>
      <c r="AG11" s="28"/>
      <c r="AH11" s="23">
        <f>IF(AG11&gt;0,VLOOKUP(AG11,'整理番号表'!R$5:S$12,2,FALSE),"")</f>
      </c>
      <c r="AI11" s="28"/>
      <c r="AJ11" s="25">
        <f aca="true" t="shared" si="1" ref="AJ11:AJ31">IF(AI11=1,X11,0)</f>
        <v>0</v>
      </c>
      <c r="AK11" s="29"/>
      <c r="AL11" s="166"/>
      <c r="AM11" s="7">
        <f>IF(AL11&gt;0,VLOOKUP(AL11,'整理番号表'!R$16:S$17,2,FALSE),"")</f>
      </c>
      <c r="AN11" s="168"/>
      <c r="AO11" s="99"/>
      <c r="AQ11" s="157">
        <f>IF(V11&gt;0,IF($U11=1,ROUNDDOWN(V11*8/108,0)),"")</f>
      </c>
      <c r="AR11" s="157">
        <f>IF(V11&gt;0,IF($U11=1,ROUNDDOWN(AQ11*AS11,0),""),"")</f>
      </c>
      <c r="AS11" s="158">
        <f>IF(V11&gt;0,IF($U11=1,ROUNDDOWN(W11/(V11-AQ11),5),""),"")</f>
      </c>
    </row>
    <row r="12" spans="2:45" ht="18" customHeight="1">
      <c r="B12" s="107"/>
      <c r="C12" s="108"/>
      <c r="D12" s="83">
        <f>IF(E12="","",IF(E12&lt;&gt;E11,SUM(D11)+1,D11))</f>
      </c>
      <c r="E12" s="84"/>
      <c r="F12" s="84"/>
      <c r="G12" s="7"/>
      <c r="H12" s="85"/>
      <c r="I12" s="7">
        <f>IF(H12&gt;0,VLOOKUP(H12,'整理番号表'!D$10:E$23,2,FALSE),"")</f>
      </c>
      <c r="J12" s="85"/>
      <c r="K12" s="7">
        <f>IF(J12&gt;0,VLOOKUP(J12,'整理番号表'!H$5:I$6,2,FALSE),"")</f>
      </c>
      <c r="L12" s="85"/>
      <c r="M12" s="7">
        <f>IF(L12&gt;0,VLOOKUP(L12,'整理番号表'!H$10:I$11,2,FALSE),"")</f>
      </c>
      <c r="N12" s="85"/>
      <c r="O12" s="7">
        <f>IF(N12&gt;0,VLOOKUP(N12,'整理番号表'!K$5:L$19,2,FALSE),"")</f>
      </c>
      <c r="P12" s="9"/>
      <c r="Q12" s="130"/>
      <c r="R12" s="130"/>
      <c r="S12" s="170">
        <f>IF(Q12="",0,INDEX('整理番号表'!$X$6:$AM$11,MATCH(Q12,'整理番号表'!$W$6:$W$11,0),MATCH(R12,'整理番号表'!$X$5:$AM$5,0)))</f>
        <v>0</v>
      </c>
      <c r="T12" s="80"/>
      <c r="U12" s="80"/>
      <c r="V12" s="81"/>
      <c r="W12" s="159">
        <f aca="true" t="shared" si="2" ref="W12:W31">IF(V12&gt;0,IF(U12=1,MIN(ROUNDDOWN((V12-AQ12)*0.3,-3),ROUNDDOWN(V12-AQ12-Y12-X12,-3),ROUNDDOWN((V12-AQ12)*(1/2-S12/100*4/10),-3)),MIN(ROUNDDOWN(V12*0.3,-3),ROUNDDOWN(V12-Y12-X12,-3),ROUNDDOWN(V12*(1/2-S12/100*4/10),-3))),"")</f>
      </c>
      <c r="X12" s="82"/>
      <c r="Y12" s="161">
        <f aca="true" t="shared" si="3" ref="Y12:Y31">IF(V12&gt;0,SUM(Z12:AA12),"")</f>
      </c>
      <c r="Z12" s="26"/>
      <c r="AA12" s="26"/>
      <c r="AB12" s="161">
        <f aca="true" t="shared" si="4" ref="AB12:AB31">IF(V12&gt;0,V12-W12-X12-Y12,"")</f>
      </c>
      <c r="AC12" s="163">
        <f>IF(V12&gt;0,IF(W12/V12&lt;=0.3,W12/V12,"補助対象外"),"")</f>
      </c>
      <c r="AD12" s="26"/>
      <c r="AE12" s="6"/>
      <c r="AF12" s="24">
        <f>IF(AE12&gt;0,VLOOKUP(AE12,'整理番号表'!O$5:P$14,2,FALSE),"")</f>
      </c>
      <c r="AG12" s="6"/>
      <c r="AH12" s="7">
        <f>IF(AG12&gt;0,VLOOKUP(AG12,'整理番号表'!R$5:S$12,2,FALSE),"")</f>
      </c>
      <c r="AI12" s="6"/>
      <c r="AJ12" s="8">
        <f t="shared" si="1"/>
        <v>0</v>
      </c>
      <c r="AK12" s="30"/>
      <c r="AL12" s="166"/>
      <c r="AM12" s="7">
        <f>IF(AL12&gt;0,VLOOKUP(AL12,'整理番号表'!R$16:S$17,2,FALSE),"")</f>
      </c>
      <c r="AN12" s="168"/>
      <c r="AO12" s="99"/>
      <c r="AQ12" s="157">
        <f aca="true" t="shared" si="5" ref="AQ12:AQ31">IF(V12&gt;0,IF($U12=1,ROUNDDOWN(V12*8/108,0)),"")</f>
      </c>
      <c r="AR12" s="157">
        <f aca="true" t="shared" si="6" ref="AR12:AR31">IF(V12&gt;0,IF($U12=1,ROUNDDOWN(AQ12*AS12,0),""),"")</f>
      </c>
      <c r="AS12" s="158">
        <f aca="true" t="shared" si="7" ref="AS12:AS31">IF(V12&gt;0,IF($U12=1,ROUNDDOWN(W12/(V12-AQ12),5),""),"")</f>
      </c>
    </row>
    <row r="13" spans="2:45" ht="18" customHeight="1">
      <c r="B13" s="107"/>
      <c r="C13" s="108"/>
      <c r="D13" s="83">
        <f aca="true" t="shared" si="8" ref="D13:D31">IF(E13="","",IF(E13&lt;&gt;E12,SUM(D12)+1,D12))</f>
      </c>
      <c r="E13" s="84"/>
      <c r="F13" s="84"/>
      <c r="G13" s="7"/>
      <c r="H13" s="85"/>
      <c r="I13" s="7">
        <f>IF(H13&gt;0,VLOOKUP(H13,'整理番号表'!D$10:E$23,2,FALSE),"")</f>
      </c>
      <c r="J13" s="85"/>
      <c r="K13" s="7">
        <f>IF(J13&gt;0,VLOOKUP(J13,'整理番号表'!H$5:I$6,2,FALSE),"")</f>
      </c>
      <c r="L13" s="85"/>
      <c r="M13" s="7">
        <f>IF(L13&gt;0,VLOOKUP(L13,'整理番号表'!H$10:I$11,2,FALSE),"")</f>
      </c>
      <c r="N13" s="85"/>
      <c r="O13" s="7">
        <f>IF(N13&gt;0,VLOOKUP(N13,'整理番号表'!K$5:L$19,2,FALSE),"")</f>
      </c>
      <c r="P13" s="9"/>
      <c r="Q13" s="130"/>
      <c r="R13" s="130"/>
      <c r="S13" s="170">
        <f>IF(Q13="",0,INDEX('整理番号表'!$X$6:$AM$11,MATCH(Q13,'整理番号表'!$W$6:$W$11,0),MATCH(R13,'整理番号表'!$X$5:$AM$5,0)))</f>
        <v>0</v>
      </c>
      <c r="T13" s="80"/>
      <c r="U13" s="80"/>
      <c r="V13" s="81"/>
      <c r="W13" s="159">
        <f t="shared" si="2"/>
      </c>
      <c r="X13" s="82"/>
      <c r="Y13" s="161">
        <f t="shared" si="3"/>
      </c>
      <c r="Z13" s="26"/>
      <c r="AA13" s="26"/>
      <c r="AB13" s="161">
        <f t="shared" si="4"/>
      </c>
      <c r="AC13" s="163">
        <f aca="true" t="shared" si="9" ref="AC13:AC31">IF(V13&gt;0,IF(W13/V13&lt;=0.3,W13/V13,"補助対象外"),"")</f>
      </c>
      <c r="AD13" s="26"/>
      <c r="AE13" s="6"/>
      <c r="AF13" s="24">
        <f>IF(AE13&gt;0,VLOOKUP(AE13,'整理番号表'!O$5:P$14,2,FALSE),"")</f>
      </c>
      <c r="AG13" s="6"/>
      <c r="AH13" s="7">
        <f>IF(AG13&gt;0,VLOOKUP(AG13,'整理番号表'!R$5:S$12,2,FALSE),"")</f>
      </c>
      <c r="AI13" s="6"/>
      <c r="AJ13" s="8">
        <f t="shared" si="1"/>
        <v>0</v>
      </c>
      <c r="AK13" s="30"/>
      <c r="AL13" s="166"/>
      <c r="AM13" s="7">
        <f>IF(AL13&gt;0,VLOOKUP(AL13,'整理番号表'!R$16:S$17,2,FALSE),"")</f>
      </c>
      <c r="AN13" s="168"/>
      <c r="AO13" s="99"/>
      <c r="AQ13" s="157">
        <f t="shared" si="5"/>
      </c>
      <c r="AR13" s="157">
        <f>IF(V13&gt;0,IF($U13=1,ROUNDDOWN(AQ13*AS13,0),""),"")</f>
      </c>
      <c r="AS13" s="158">
        <f>IF(V13&gt;0,IF($U13=1,ROUNDDOWN(W13/(V13-AQ13),5),""),"")</f>
      </c>
    </row>
    <row r="14" spans="2:45" ht="18" customHeight="1">
      <c r="B14" s="107"/>
      <c r="C14" s="108"/>
      <c r="D14" s="83">
        <f t="shared" si="8"/>
      </c>
      <c r="E14" s="84"/>
      <c r="F14" s="84"/>
      <c r="G14" s="7"/>
      <c r="H14" s="85"/>
      <c r="I14" s="7">
        <f>IF(H14&gt;0,VLOOKUP(H14,'整理番号表'!D$10:E$23,2,FALSE),"")</f>
      </c>
      <c r="J14" s="85"/>
      <c r="K14" s="7">
        <f>IF(J14&gt;0,VLOOKUP(J14,'整理番号表'!H$5:I$6,2,FALSE),"")</f>
      </c>
      <c r="L14" s="85"/>
      <c r="M14" s="7">
        <f>IF(L14&gt;0,VLOOKUP(L14,'整理番号表'!H$10:I$11,2,FALSE),"")</f>
      </c>
      <c r="N14" s="85"/>
      <c r="O14" s="7">
        <f>IF(N14&gt;0,VLOOKUP(N14,'整理番号表'!K$5:L$19,2,FALSE),"")</f>
      </c>
      <c r="P14" s="9"/>
      <c r="Q14" s="130"/>
      <c r="R14" s="130"/>
      <c r="S14" s="170">
        <f>IF(Q14="",0,INDEX('整理番号表'!$X$6:$AM$11,MATCH(Q14,'整理番号表'!$W$6:$W$11,0),MATCH(R14,'整理番号表'!$X$5:$AM$5,0)))</f>
        <v>0</v>
      </c>
      <c r="T14" s="80"/>
      <c r="U14" s="80"/>
      <c r="V14" s="81"/>
      <c r="W14" s="159">
        <f t="shared" si="2"/>
      </c>
      <c r="X14" s="81"/>
      <c r="Y14" s="161">
        <f t="shared" si="3"/>
      </c>
      <c r="Z14" s="27"/>
      <c r="AA14" s="27"/>
      <c r="AB14" s="161">
        <f t="shared" si="4"/>
      </c>
      <c r="AC14" s="163">
        <f t="shared" si="9"/>
      </c>
      <c r="AD14" s="27"/>
      <c r="AE14" s="6"/>
      <c r="AF14" s="24">
        <f>IF(AE14&gt;0,VLOOKUP(AE14,'整理番号表'!O$5:P$14,2,FALSE),"")</f>
      </c>
      <c r="AG14" s="6"/>
      <c r="AH14" s="7">
        <f>IF(AG14&gt;0,VLOOKUP(AG14,'整理番号表'!R$5:S$12,2,FALSE),"")</f>
      </c>
      <c r="AI14" s="6"/>
      <c r="AJ14" s="8">
        <f t="shared" si="1"/>
        <v>0</v>
      </c>
      <c r="AK14" s="30"/>
      <c r="AL14" s="166"/>
      <c r="AM14" s="7">
        <f>IF(AL14&gt;0,VLOOKUP(AL14,'整理番号表'!R$16:S$17,2,FALSE),"")</f>
      </c>
      <c r="AN14" s="168"/>
      <c r="AO14" s="99"/>
      <c r="AQ14" s="157">
        <f t="shared" si="5"/>
      </c>
      <c r="AR14" s="157">
        <f t="shared" si="6"/>
      </c>
      <c r="AS14" s="158">
        <f t="shared" si="7"/>
      </c>
    </row>
    <row r="15" spans="2:45" ht="18" customHeight="1">
      <c r="B15" s="107"/>
      <c r="C15" s="108"/>
      <c r="D15" s="83">
        <f t="shared" si="8"/>
      </c>
      <c r="E15" s="84"/>
      <c r="F15" s="84"/>
      <c r="G15" s="7">
        <f>IF(F15&gt;0,VLOOKUP(F15,'整理番号表'!D$5:E$6,2,FALSE),"")</f>
      </c>
      <c r="H15" s="85"/>
      <c r="I15" s="7">
        <f>IF(H15&gt;0,VLOOKUP(H15,'整理番号表'!D$10:E$23,2,FALSE),"")</f>
      </c>
      <c r="J15" s="85"/>
      <c r="K15" s="7">
        <f>IF(J15&gt;0,VLOOKUP(J15,'整理番号表'!H$5:I$6,2,FALSE),"")</f>
      </c>
      <c r="L15" s="85"/>
      <c r="M15" s="7">
        <f>IF(L15&gt;0,VLOOKUP(L15,'整理番号表'!H$10:I$11,2,FALSE),"")</f>
      </c>
      <c r="N15" s="85"/>
      <c r="O15" s="7">
        <f>IF(N15&gt;0,VLOOKUP(N15,'整理番号表'!K$5:L$19,2,FALSE),"")</f>
      </c>
      <c r="P15" s="9"/>
      <c r="Q15" s="130"/>
      <c r="R15" s="130"/>
      <c r="S15" s="170">
        <f>IF(Q15="",0,INDEX('整理番号表'!$X$6:$AM$11,MATCH(Q15,'整理番号表'!$W$6:$W$11,0),MATCH(R15,'整理番号表'!$X$5:$AM$5,0)))</f>
        <v>0</v>
      </c>
      <c r="T15" s="80"/>
      <c r="U15" s="80"/>
      <c r="V15" s="81"/>
      <c r="W15" s="159">
        <f t="shared" si="2"/>
      </c>
      <c r="X15" s="81"/>
      <c r="Y15" s="161">
        <f t="shared" si="3"/>
      </c>
      <c r="Z15" s="27"/>
      <c r="AA15" s="27"/>
      <c r="AB15" s="161">
        <f t="shared" si="4"/>
      </c>
      <c r="AC15" s="163">
        <f t="shared" si="9"/>
      </c>
      <c r="AD15" s="27"/>
      <c r="AE15" s="6"/>
      <c r="AF15" s="24">
        <f>IF(AE15&gt;0,VLOOKUP(AE15,'整理番号表'!O$5:P$14,2,FALSE),"")</f>
      </c>
      <c r="AG15" s="6"/>
      <c r="AH15" s="7">
        <f>IF(AG15&gt;0,VLOOKUP(AG15,'整理番号表'!R$5:S$12,2,FALSE),"")</f>
      </c>
      <c r="AI15" s="6"/>
      <c r="AJ15" s="8">
        <f t="shared" si="1"/>
        <v>0</v>
      </c>
      <c r="AK15" s="30"/>
      <c r="AL15" s="166"/>
      <c r="AM15" s="7">
        <f>IF(AL15&gt;0,VLOOKUP(AL15,'整理番号表'!R$16:S$17,2,FALSE),"")</f>
      </c>
      <c r="AN15" s="168"/>
      <c r="AO15" s="99"/>
      <c r="AQ15" s="157">
        <f t="shared" si="5"/>
      </c>
      <c r="AR15" s="157">
        <f t="shared" si="6"/>
      </c>
      <c r="AS15" s="158">
        <f t="shared" si="7"/>
      </c>
    </row>
    <row r="16" spans="2:45" ht="18" customHeight="1">
      <c r="B16" s="107"/>
      <c r="C16" s="108"/>
      <c r="D16" s="83">
        <f t="shared" si="8"/>
      </c>
      <c r="E16" s="84"/>
      <c r="F16" s="84"/>
      <c r="G16" s="7">
        <f>IF(F16&gt;0,VLOOKUP(F16,'整理番号表'!D$5:E$6,2,FALSE),"")</f>
      </c>
      <c r="H16" s="85"/>
      <c r="I16" s="7">
        <f>IF(H16&gt;0,VLOOKUP(H16,'整理番号表'!D$10:E$23,2,FALSE),"")</f>
      </c>
      <c r="J16" s="85"/>
      <c r="K16" s="7">
        <f>IF(J16&gt;0,VLOOKUP(J16,'整理番号表'!H$5:I$6,2,FALSE),"")</f>
      </c>
      <c r="L16" s="85"/>
      <c r="M16" s="7">
        <f>IF(L16&gt;0,VLOOKUP(L16,'整理番号表'!H$10:I$11,2,FALSE),"")</f>
      </c>
      <c r="N16" s="85"/>
      <c r="O16" s="7">
        <f>IF(N16&gt;0,VLOOKUP(N16,'整理番号表'!K$5:L$19,2,FALSE),"")</f>
      </c>
      <c r="P16" s="9"/>
      <c r="Q16" s="130"/>
      <c r="R16" s="130"/>
      <c r="S16" s="170">
        <f>IF(Q16="",0,INDEX('整理番号表'!$X$6:$AM$11,MATCH(Q16,'整理番号表'!$W$6:$W$11,0),MATCH(R16,'整理番号表'!$X$5:$AM$5,0)))</f>
        <v>0</v>
      </c>
      <c r="T16" s="80"/>
      <c r="U16" s="80"/>
      <c r="V16" s="81"/>
      <c r="W16" s="159">
        <f t="shared" si="2"/>
      </c>
      <c r="X16" s="81"/>
      <c r="Y16" s="161">
        <f t="shared" si="3"/>
      </c>
      <c r="Z16" s="27"/>
      <c r="AA16" s="27"/>
      <c r="AB16" s="161">
        <f t="shared" si="4"/>
      </c>
      <c r="AC16" s="163">
        <f t="shared" si="9"/>
      </c>
      <c r="AD16" s="27"/>
      <c r="AE16" s="6"/>
      <c r="AF16" s="24">
        <f>IF(AE16&gt;0,VLOOKUP(AE16,'整理番号表'!O$5:P$14,2,FALSE),"")</f>
      </c>
      <c r="AG16" s="6"/>
      <c r="AH16" s="7">
        <f>IF(AG16&gt;0,VLOOKUP(AG16,'整理番号表'!R$5:S$12,2,FALSE),"")</f>
      </c>
      <c r="AI16" s="6"/>
      <c r="AJ16" s="8">
        <f t="shared" si="1"/>
        <v>0</v>
      </c>
      <c r="AK16" s="30"/>
      <c r="AL16" s="166"/>
      <c r="AM16" s="7">
        <f>IF(AL16&gt;0,VLOOKUP(AL16,'整理番号表'!R$16:S$17,2,FALSE),"")</f>
      </c>
      <c r="AN16" s="168"/>
      <c r="AO16" s="99"/>
      <c r="AQ16" s="157">
        <f t="shared" si="5"/>
      </c>
      <c r="AR16" s="157">
        <f t="shared" si="6"/>
      </c>
      <c r="AS16" s="158">
        <f t="shared" si="7"/>
      </c>
    </row>
    <row r="17" spans="2:45" ht="18" customHeight="1">
      <c r="B17" s="107"/>
      <c r="C17" s="108"/>
      <c r="D17" s="83">
        <f t="shared" si="8"/>
      </c>
      <c r="E17" s="84"/>
      <c r="F17" s="84"/>
      <c r="G17" s="7">
        <f>IF(F17&gt;0,VLOOKUP(F17,'整理番号表'!D$5:E$6,2,FALSE),"")</f>
      </c>
      <c r="H17" s="85"/>
      <c r="I17" s="7">
        <f>IF(H17&gt;0,VLOOKUP(H17,'整理番号表'!D$10:E$23,2,FALSE),"")</f>
      </c>
      <c r="J17" s="85"/>
      <c r="K17" s="7">
        <f>IF(J17&gt;0,VLOOKUP(J17,'整理番号表'!H$5:I$6,2,FALSE),"")</f>
      </c>
      <c r="L17" s="85"/>
      <c r="M17" s="7">
        <f>IF(L17&gt;0,VLOOKUP(L17,'整理番号表'!H$10:I$11,2,FALSE),"")</f>
      </c>
      <c r="N17" s="85"/>
      <c r="O17" s="7">
        <f>IF(N17&gt;0,VLOOKUP(N17,'整理番号表'!K$5:L$19,2,FALSE),"")</f>
      </c>
      <c r="P17" s="9"/>
      <c r="Q17" s="130"/>
      <c r="R17" s="130"/>
      <c r="S17" s="170">
        <f>IF(Q17="",0,INDEX('整理番号表'!$X$6:$AM$11,MATCH(Q17,'整理番号表'!$W$6:$W$11,0),MATCH(R17,'整理番号表'!$X$5:$AM$5,0)))</f>
        <v>0</v>
      </c>
      <c r="T17" s="80"/>
      <c r="U17" s="80"/>
      <c r="V17" s="81"/>
      <c r="W17" s="159">
        <f t="shared" si="2"/>
      </c>
      <c r="X17" s="81"/>
      <c r="Y17" s="161">
        <f t="shared" si="3"/>
      </c>
      <c r="Z17" s="27"/>
      <c r="AA17" s="27"/>
      <c r="AB17" s="161">
        <f t="shared" si="4"/>
      </c>
      <c r="AC17" s="163">
        <f t="shared" si="9"/>
      </c>
      <c r="AD17" s="27"/>
      <c r="AE17" s="6"/>
      <c r="AF17" s="24">
        <f>IF(AE17&gt;0,VLOOKUP(AE17,'整理番号表'!O$5:P$14,2,FALSE),"")</f>
      </c>
      <c r="AG17" s="6"/>
      <c r="AH17" s="7">
        <f>IF(AG17&gt;0,VLOOKUP(AG17,'整理番号表'!R$5:S$12,2,FALSE),"")</f>
      </c>
      <c r="AI17" s="6"/>
      <c r="AJ17" s="8">
        <f t="shared" si="1"/>
        <v>0</v>
      </c>
      <c r="AK17" s="30"/>
      <c r="AL17" s="166"/>
      <c r="AM17" s="7">
        <f>IF(AL17&gt;0,VLOOKUP(AL17,'整理番号表'!R$16:S$17,2,FALSE),"")</f>
      </c>
      <c r="AN17" s="168"/>
      <c r="AO17" s="99"/>
      <c r="AQ17" s="157">
        <f t="shared" si="5"/>
      </c>
      <c r="AR17" s="157">
        <f t="shared" si="6"/>
      </c>
      <c r="AS17" s="158">
        <f t="shared" si="7"/>
      </c>
    </row>
    <row r="18" spans="2:45" ht="18" customHeight="1">
      <c r="B18" s="107"/>
      <c r="C18" s="108"/>
      <c r="D18" s="83">
        <f t="shared" si="8"/>
      </c>
      <c r="E18" s="84"/>
      <c r="F18" s="84"/>
      <c r="G18" s="7">
        <f>IF(F18&gt;0,VLOOKUP(F18,'整理番号表'!D$5:E$6,2,FALSE),"")</f>
      </c>
      <c r="H18" s="85"/>
      <c r="I18" s="7">
        <f>IF(H18&gt;0,VLOOKUP(H18,'整理番号表'!D$10:E$23,2,FALSE),"")</f>
      </c>
      <c r="J18" s="85"/>
      <c r="K18" s="7">
        <f>IF(J18&gt;0,VLOOKUP(J18,'整理番号表'!H$5:I$6,2,FALSE),"")</f>
      </c>
      <c r="L18" s="85"/>
      <c r="M18" s="7">
        <f>IF(L18&gt;0,VLOOKUP(L18,'整理番号表'!H$10:I$11,2,FALSE),"")</f>
      </c>
      <c r="N18" s="85"/>
      <c r="O18" s="7">
        <f>IF(N18&gt;0,VLOOKUP(N18,'整理番号表'!K$5:L$19,2,FALSE),"")</f>
      </c>
      <c r="P18" s="9"/>
      <c r="Q18" s="130"/>
      <c r="R18" s="130"/>
      <c r="S18" s="170">
        <f>IF(Q18="",0,INDEX('整理番号表'!$X$6:$AM$11,MATCH(Q18,'整理番号表'!$W$6:$W$11,0),MATCH(R18,'整理番号表'!$X$5:$AM$5,0)))</f>
        <v>0</v>
      </c>
      <c r="T18" s="80"/>
      <c r="U18" s="80"/>
      <c r="V18" s="81"/>
      <c r="W18" s="159">
        <f t="shared" si="2"/>
      </c>
      <c r="X18" s="81"/>
      <c r="Y18" s="161">
        <f t="shared" si="3"/>
      </c>
      <c r="Z18" s="27"/>
      <c r="AA18" s="27"/>
      <c r="AB18" s="161">
        <f t="shared" si="4"/>
      </c>
      <c r="AC18" s="163">
        <f t="shared" si="9"/>
      </c>
      <c r="AD18" s="27"/>
      <c r="AE18" s="6"/>
      <c r="AF18" s="24">
        <f>IF(AE18&gt;0,VLOOKUP(AE18,'整理番号表'!O$5:P$14,2,FALSE),"")</f>
      </c>
      <c r="AG18" s="6"/>
      <c r="AH18" s="7">
        <f>IF(AG18&gt;0,VLOOKUP(AG18,'整理番号表'!R$5:S$12,2,FALSE),"")</f>
      </c>
      <c r="AI18" s="6"/>
      <c r="AJ18" s="8">
        <f t="shared" si="1"/>
        <v>0</v>
      </c>
      <c r="AK18" s="30"/>
      <c r="AL18" s="166"/>
      <c r="AM18" s="7">
        <f>IF(AL18&gt;0,VLOOKUP(AL18,'整理番号表'!R$16:S$17,2,FALSE),"")</f>
      </c>
      <c r="AN18" s="168"/>
      <c r="AO18" s="99"/>
      <c r="AQ18" s="157">
        <f t="shared" si="5"/>
      </c>
      <c r="AR18" s="157">
        <f t="shared" si="6"/>
      </c>
      <c r="AS18" s="158">
        <f t="shared" si="7"/>
      </c>
    </row>
    <row r="19" spans="2:45" ht="18" customHeight="1">
      <c r="B19" s="107"/>
      <c r="C19" s="108"/>
      <c r="D19" s="83">
        <f t="shared" si="8"/>
      </c>
      <c r="E19" s="84"/>
      <c r="F19" s="84"/>
      <c r="G19" s="7">
        <f>IF(F19&gt;0,VLOOKUP(F19,'整理番号表'!D$5:E$6,2,FALSE),"")</f>
      </c>
      <c r="H19" s="85"/>
      <c r="I19" s="7">
        <f>IF(H19&gt;0,VLOOKUP(H19,'整理番号表'!D$10:E$23,2,FALSE),"")</f>
      </c>
      <c r="J19" s="85"/>
      <c r="K19" s="7">
        <f>IF(J19&gt;0,VLOOKUP(J19,'整理番号表'!H$5:I$6,2,FALSE),"")</f>
      </c>
      <c r="L19" s="85"/>
      <c r="M19" s="7">
        <f>IF(L19&gt;0,VLOOKUP(L19,'整理番号表'!H$10:I$11,2,FALSE),"")</f>
      </c>
      <c r="N19" s="85"/>
      <c r="O19" s="7">
        <f>IF(N19&gt;0,VLOOKUP(N19,'整理番号表'!K$5:L$19,2,FALSE),"")</f>
      </c>
      <c r="P19" s="9"/>
      <c r="Q19" s="130"/>
      <c r="R19" s="130"/>
      <c r="S19" s="170">
        <f>IF(Q19="",0,INDEX('整理番号表'!$X$6:$AM$11,MATCH(Q19,'整理番号表'!$W$6:$W$11,0),MATCH(R19,'整理番号表'!$X$5:$AM$5,0)))</f>
        <v>0</v>
      </c>
      <c r="T19" s="80"/>
      <c r="U19" s="80"/>
      <c r="V19" s="81"/>
      <c r="W19" s="159">
        <f t="shared" si="2"/>
      </c>
      <c r="X19" s="81"/>
      <c r="Y19" s="161">
        <f t="shared" si="3"/>
      </c>
      <c r="Z19" s="27"/>
      <c r="AA19" s="27"/>
      <c r="AB19" s="161">
        <f t="shared" si="4"/>
      </c>
      <c r="AC19" s="163">
        <f t="shared" si="9"/>
      </c>
      <c r="AD19" s="27"/>
      <c r="AE19" s="6"/>
      <c r="AF19" s="24">
        <f>IF(AE19&gt;0,VLOOKUP(AE19,'整理番号表'!O$5:P$14,2,FALSE),"")</f>
      </c>
      <c r="AG19" s="6"/>
      <c r="AH19" s="7">
        <f>IF(AG19&gt;0,VLOOKUP(AG19,'整理番号表'!R$5:S$12,2,FALSE),"")</f>
      </c>
      <c r="AI19" s="6"/>
      <c r="AJ19" s="8">
        <f t="shared" si="1"/>
        <v>0</v>
      </c>
      <c r="AK19" s="30"/>
      <c r="AL19" s="166"/>
      <c r="AM19" s="7">
        <f>IF(AL19&gt;0,VLOOKUP(AL19,'整理番号表'!R$16:S$17,2,FALSE),"")</f>
      </c>
      <c r="AN19" s="168"/>
      <c r="AO19" s="99"/>
      <c r="AQ19" s="157">
        <f t="shared" si="5"/>
      </c>
      <c r="AR19" s="157">
        <f t="shared" si="6"/>
      </c>
      <c r="AS19" s="158">
        <f t="shared" si="7"/>
      </c>
    </row>
    <row r="20" spans="2:45" ht="18" customHeight="1">
      <c r="B20" s="107"/>
      <c r="C20" s="108"/>
      <c r="D20" s="83">
        <f t="shared" si="8"/>
      </c>
      <c r="E20" s="84"/>
      <c r="F20" s="84"/>
      <c r="G20" s="7">
        <f>IF(F20&gt;0,VLOOKUP(F20,'整理番号表'!D$5:E$6,2,FALSE),"")</f>
      </c>
      <c r="H20" s="85"/>
      <c r="I20" s="7">
        <f>IF(H20&gt;0,VLOOKUP(H20,'整理番号表'!D$10:E$23,2,FALSE),"")</f>
      </c>
      <c r="J20" s="85"/>
      <c r="K20" s="7">
        <f>IF(J20&gt;0,VLOOKUP(J20,'整理番号表'!H$5:I$6,2,FALSE),"")</f>
      </c>
      <c r="L20" s="85"/>
      <c r="M20" s="7">
        <f>IF(L20&gt;0,VLOOKUP(L20,'整理番号表'!H$10:I$11,2,FALSE),"")</f>
      </c>
      <c r="N20" s="85"/>
      <c r="O20" s="7">
        <f>IF(N20&gt;0,VLOOKUP(N20,'整理番号表'!K$5:L$19,2,FALSE),"")</f>
      </c>
      <c r="P20" s="9"/>
      <c r="Q20" s="130"/>
      <c r="R20" s="130"/>
      <c r="S20" s="170">
        <f>IF(Q20="",0,INDEX('整理番号表'!$X$6:$AM$11,MATCH(Q20,'整理番号表'!$W$6:$W$11,0),MATCH(R20,'整理番号表'!$X$5:$AM$5,0)))</f>
        <v>0</v>
      </c>
      <c r="T20" s="80"/>
      <c r="U20" s="80"/>
      <c r="V20" s="81"/>
      <c r="W20" s="159">
        <f t="shared" si="2"/>
      </c>
      <c r="X20" s="81"/>
      <c r="Y20" s="161">
        <f t="shared" si="3"/>
      </c>
      <c r="Z20" s="27"/>
      <c r="AA20" s="27"/>
      <c r="AB20" s="161">
        <f t="shared" si="4"/>
      </c>
      <c r="AC20" s="163">
        <f t="shared" si="9"/>
      </c>
      <c r="AD20" s="27"/>
      <c r="AE20" s="6"/>
      <c r="AF20" s="24">
        <f>IF(AE20&gt;0,VLOOKUP(AE20,'整理番号表'!O$5:P$14,2,FALSE),"")</f>
      </c>
      <c r="AG20" s="6"/>
      <c r="AH20" s="7">
        <f>IF(AG20&gt;0,VLOOKUP(AG20,'整理番号表'!R$5:S$12,2,FALSE),"")</f>
      </c>
      <c r="AI20" s="6"/>
      <c r="AJ20" s="8">
        <f t="shared" si="1"/>
        <v>0</v>
      </c>
      <c r="AK20" s="30"/>
      <c r="AL20" s="166"/>
      <c r="AM20" s="7">
        <f>IF(AL20&gt;0,VLOOKUP(AL20,'整理番号表'!R$16:S$17,2,FALSE),"")</f>
      </c>
      <c r="AN20" s="168"/>
      <c r="AO20" s="99"/>
      <c r="AQ20" s="157">
        <f t="shared" si="5"/>
      </c>
      <c r="AR20" s="157">
        <f t="shared" si="6"/>
      </c>
      <c r="AS20" s="158">
        <f t="shared" si="7"/>
      </c>
    </row>
    <row r="21" spans="2:45" ht="18" customHeight="1">
      <c r="B21" s="107"/>
      <c r="C21" s="108"/>
      <c r="D21" s="83">
        <f t="shared" si="8"/>
      </c>
      <c r="E21" s="84"/>
      <c r="F21" s="84"/>
      <c r="G21" s="7">
        <f>IF(F21&gt;0,VLOOKUP(F21,'整理番号表'!D$5:E$6,2,FALSE),"")</f>
      </c>
      <c r="H21" s="85"/>
      <c r="I21" s="7">
        <f>IF(H21&gt;0,VLOOKUP(H21,'整理番号表'!D$10:E$23,2,FALSE),"")</f>
      </c>
      <c r="J21" s="85"/>
      <c r="K21" s="7">
        <f>IF(J21&gt;0,VLOOKUP(J21,'整理番号表'!H$5:I$6,2,FALSE),"")</f>
      </c>
      <c r="L21" s="85"/>
      <c r="M21" s="7">
        <f>IF(L21&gt;0,VLOOKUP(L21,'整理番号表'!H$10:I$11,2,FALSE),"")</f>
      </c>
      <c r="N21" s="85"/>
      <c r="O21" s="7">
        <f>IF(N21&gt;0,VLOOKUP(N21,'整理番号表'!K$5:L$19,2,FALSE),"")</f>
      </c>
      <c r="P21" s="9"/>
      <c r="Q21" s="130"/>
      <c r="R21" s="130"/>
      <c r="S21" s="170">
        <f>IF(Q21="",0,INDEX('整理番号表'!$X$6:$AM$11,MATCH(Q21,'整理番号表'!$W$6:$W$11,0),MATCH(R21,'整理番号表'!$X$5:$AM$5,0)))</f>
        <v>0</v>
      </c>
      <c r="T21" s="80"/>
      <c r="U21" s="80"/>
      <c r="V21" s="81"/>
      <c r="W21" s="159">
        <f t="shared" si="2"/>
      </c>
      <c r="X21" s="81"/>
      <c r="Y21" s="161">
        <f t="shared" si="3"/>
      </c>
      <c r="Z21" s="27"/>
      <c r="AA21" s="27"/>
      <c r="AB21" s="161">
        <f t="shared" si="4"/>
      </c>
      <c r="AC21" s="163">
        <f t="shared" si="9"/>
      </c>
      <c r="AD21" s="27"/>
      <c r="AE21" s="6"/>
      <c r="AF21" s="24">
        <f>IF(AE21&gt;0,VLOOKUP(AE21,'整理番号表'!O$5:P$14,2,FALSE),"")</f>
      </c>
      <c r="AG21" s="6"/>
      <c r="AH21" s="7">
        <f>IF(AG21&gt;0,VLOOKUP(AG21,'整理番号表'!R$5:S$12,2,FALSE),"")</f>
      </c>
      <c r="AI21" s="6"/>
      <c r="AJ21" s="8">
        <f t="shared" si="1"/>
        <v>0</v>
      </c>
      <c r="AK21" s="30"/>
      <c r="AL21" s="166"/>
      <c r="AM21" s="7">
        <f>IF(AL21&gt;0,VLOOKUP(AL21,'整理番号表'!R$16:S$17,2,FALSE),"")</f>
      </c>
      <c r="AN21" s="168"/>
      <c r="AO21" s="99"/>
      <c r="AQ21" s="157">
        <f t="shared" si="5"/>
      </c>
      <c r="AR21" s="157">
        <f t="shared" si="6"/>
      </c>
      <c r="AS21" s="158">
        <f t="shared" si="7"/>
      </c>
    </row>
    <row r="22" spans="2:45" ht="18" customHeight="1">
      <c r="B22" s="107"/>
      <c r="C22" s="108"/>
      <c r="D22" s="83">
        <f t="shared" si="8"/>
      </c>
      <c r="E22" s="84"/>
      <c r="F22" s="84"/>
      <c r="G22" s="7">
        <f>IF(F22&gt;0,VLOOKUP(F22,'整理番号表'!D$5:E$6,2,FALSE),"")</f>
      </c>
      <c r="H22" s="85"/>
      <c r="I22" s="7">
        <f>IF(H22&gt;0,VLOOKUP(H22,'整理番号表'!D$10:E$23,2,FALSE),"")</f>
      </c>
      <c r="J22" s="85"/>
      <c r="K22" s="7">
        <f>IF(J22&gt;0,VLOOKUP(J22,'整理番号表'!H$5:I$6,2,FALSE),"")</f>
      </c>
      <c r="L22" s="85"/>
      <c r="M22" s="7">
        <f>IF(L22&gt;0,VLOOKUP(L22,'整理番号表'!H$10:I$11,2,FALSE),"")</f>
      </c>
      <c r="N22" s="85"/>
      <c r="O22" s="7">
        <f>IF(N22&gt;0,VLOOKUP(N22,'整理番号表'!K$5:L$19,2,FALSE),"")</f>
      </c>
      <c r="P22" s="9"/>
      <c r="Q22" s="130"/>
      <c r="R22" s="130"/>
      <c r="S22" s="170">
        <f>IF(Q22="",0,INDEX('整理番号表'!$X$6:$AM$11,MATCH(Q22,'整理番号表'!$W$6:$W$11,0),MATCH(R22,'整理番号表'!$X$5:$AM$5,0)))</f>
        <v>0</v>
      </c>
      <c r="T22" s="80"/>
      <c r="U22" s="80"/>
      <c r="V22" s="81"/>
      <c r="W22" s="159">
        <f t="shared" si="2"/>
      </c>
      <c r="X22" s="81"/>
      <c r="Y22" s="161">
        <f t="shared" si="3"/>
      </c>
      <c r="Z22" s="27"/>
      <c r="AA22" s="27"/>
      <c r="AB22" s="161">
        <f t="shared" si="4"/>
      </c>
      <c r="AC22" s="163">
        <f t="shared" si="9"/>
      </c>
      <c r="AD22" s="27"/>
      <c r="AE22" s="6"/>
      <c r="AF22" s="24">
        <f>IF(AE22&gt;0,VLOOKUP(AE22,'整理番号表'!O$5:P$14,2,FALSE),"")</f>
      </c>
      <c r="AG22" s="6"/>
      <c r="AH22" s="7">
        <f>IF(AG22&gt;0,VLOOKUP(AG22,'整理番号表'!R$5:S$12,2,FALSE),"")</f>
      </c>
      <c r="AI22" s="6"/>
      <c r="AJ22" s="8">
        <f t="shared" si="1"/>
        <v>0</v>
      </c>
      <c r="AK22" s="30"/>
      <c r="AL22" s="166"/>
      <c r="AM22" s="7">
        <f>IF(AL22&gt;0,VLOOKUP(AL22,'整理番号表'!R$16:S$17,2,FALSE),"")</f>
      </c>
      <c r="AN22" s="168"/>
      <c r="AO22" s="99"/>
      <c r="AQ22" s="157">
        <f t="shared" si="5"/>
      </c>
      <c r="AR22" s="157">
        <f t="shared" si="6"/>
      </c>
      <c r="AS22" s="158">
        <f t="shared" si="7"/>
      </c>
    </row>
    <row r="23" spans="2:45" ht="18" customHeight="1">
      <c r="B23" s="107"/>
      <c r="C23" s="108"/>
      <c r="D23" s="83">
        <f t="shared" si="8"/>
      </c>
      <c r="E23" s="84"/>
      <c r="F23" s="84"/>
      <c r="G23" s="7">
        <f>IF(F23&gt;0,VLOOKUP(F23,'整理番号表'!D$5:E$6,2,FALSE),"")</f>
      </c>
      <c r="H23" s="85"/>
      <c r="I23" s="7">
        <f>IF(H23&gt;0,VLOOKUP(H23,'整理番号表'!D$10:E$23,2,FALSE),"")</f>
      </c>
      <c r="J23" s="85"/>
      <c r="K23" s="7">
        <f>IF(J23&gt;0,VLOOKUP(J23,'整理番号表'!H$5:I$6,2,FALSE),"")</f>
      </c>
      <c r="L23" s="85"/>
      <c r="M23" s="7">
        <f>IF(L23&gt;0,VLOOKUP(L23,'整理番号表'!H$10:I$11,2,FALSE),"")</f>
      </c>
      <c r="N23" s="85"/>
      <c r="O23" s="7">
        <f>IF(N23&gt;0,VLOOKUP(N23,'整理番号表'!K$5:L$19,2,FALSE),"")</f>
      </c>
      <c r="P23" s="9"/>
      <c r="Q23" s="130"/>
      <c r="R23" s="130"/>
      <c r="S23" s="170">
        <f>IF(Q23="",0,INDEX('整理番号表'!$X$6:$AM$11,MATCH(Q23,'整理番号表'!$W$6:$W$11,0),MATCH(R23,'整理番号表'!$X$5:$AM$5,0)))</f>
        <v>0</v>
      </c>
      <c r="T23" s="80"/>
      <c r="U23" s="80"/>
      <c r="V23" s="81"/>
      <c r="W23" s="159">
        <f t="shared" si="2"/>
      </c>
      <c r="X23" s="81"/>
      <c r="Y23" s="161">
        <f t="shared" si="3"/>
      </c>
      <c r="Z23" s="27"/>
      <c r="AA23" s="27"/>
      <c r="AB23" s="161">
        <f t="shared" si="4"/>
      </c>
      <c r="AC23" s="163">
        <f t="shared" si="9"/>
      </c>
      <c r="AD23" s="27"/>
      <c r="AE23" s="6"/>
      <c r="AF23" s="24">
        <f>IF(AE23&gt;0,VLOOKUP(AE23,'整理番号表'!O$5:P$14,2,FALSE),"")</f>
      </c>
      <c r="AG23" s="6"/>
      <c r="AH23" s="7">
        <f>IF(AG23&gt;0,VLOOKUP(AG23,'整理番号表'!R$5:S$12,2,FALSE),"")</f>
      </c>
      <c r="AI23" s="6"/>
      <c r="AJ23" s="8">
        <f t="shared" si="1"/>
        <v>0</v>
      </c>
      <c r="AK23" s="30"/>
      <c r="AL23" s="166"/>
      <c r="AM23" s="7">
        <f>IF(AL23&gt;0,VLOOKUP(AL23,'整理番号表'!R$16:S$17,2,FALSE),"")</f>
      </c>
      <c r="AN23" s="168"/>
      <c r="AO23" s="99"/>
      <c r="AQ23" s="157">
        <f t="shared" si="5"/>
      </c>
      <c r="AR23" s="157">
        <f t="shared" si="6"/>
      </c>
      <c r="AS23" s="158">
        <f t="shared" si="7"/>
      </c>
    </row>
    <row r="24" spans="2:45" ht="18" customHeight="1">
      <c r="B24" s="107"/>
      <c r="C24" s="108"/>
      <c r="D24" s="83">
        <f t="shared" si="8"/>
      </c>
      <c r="E24" s="84"/>
      <c r="F24" s="84"/>
      <c r="G24" s="7">
        <f>IF(F24&gt;0,VLOOKUP(F24,'整理番号表'!D$5:E$6,2,FALSE),"")</f>
      </c>
      <c r="H24" s="85"/>
      <c r="I24" s="7">
        <f>IF(H24&gt;0,VLOOKUP(H24,'整理番号表'!D$10:E$23,2,FALSE),"")</f>
      </c>
      <c r="J24" s="85"/>
      <c r="K24" s="7">
        <f>IF(J24&gt;0,VLOOKUP(J24,'整理番号表'!H$5:I$6,2,FALSE),"")</f>
      </c>
      <c r="L24" s="85"/>
      <c r="M24" s="7">
        <f>IF(L24&gt;0,VLOOKUP(L24,'整理番号表'!H$10:I$11,2,FALSE),"")</f>
      </c>
      <c r="N24" s="85"/>
      <c r="O24" s="7">
        <f>IF(N24&gt;0,VLOOKUP(N24,'整理番号表'!K$5:L$19,2,FALSE),"")</f>
      </c>
      <c r="P24" s="9"/>
      <c r="Q24" s="130"/>
      <c r="R24" s="130"/>
      <c r="S24" s="170">
        <f>IF(Q24="",0,INDEX('整理番号表'!$X$6:$AM$11,MATCH(Q24,'整理番号表'!$W$6:$W$11,0),MATCH(R24,'整理番号表'!$X$5:$AM$5,0)))</f>
        <v>0</v>
      </c>
      <c r="T24" s="80"/>
      <c r="U24" s="80"/>
      <c r="V24" s="81"/>
      <c r="W24" s="159">
        <f t="shared" si="2"/>
      </c>
      <c r="X24" s="81"/>
      <c r="Y24" s="161">
        <f t="shared" si="3"/>
      </c>
      <c r="Z24" s="27"/>
      <c r="AA24" s="27"/>
      <c r="AB24" s="161">
        <f t="shared" si="4"/>
      </c>
      <c r="AC24" s="163">
        <f t="shared" si="9"/>
      </c>
      <c r="AD24" s="27"/>
      <c r="AE24" s="6"/>
      <c r="AF24" s="24">
        <f>IF(AE24&gt;0,VLOOKUP(AE24,'整理番号表'!O$5:P$14,2,FALSE),"")</f>
      </c>
      <c r="AG24" s="6"/>
      <c r="AH24" s="7">
        <f>IF(AG24&gt;0,VLOOKUP(AG24,'整理番号表'!R$5:S$12,2,FALSE),"")</f>
      </c>
      <c r="AI24" s="6"/>
      <c r="AJ24" s="8">
        <f t="shared" si="1"/>
        <v>0</v>
      </c>
      <c r="AK24" s="30"/>
      <c r="AL24" s="166"/>
      <c r="AM24" s="7">
        <f>IF(AL24&gt;0,VLOOKUP(AL24,'整理番号表'!R$16:S$17,2,FALSE),"")</f>
      </c>
      <c r="AN24" s="168"/>
      <c r="AO24" s="99"/>
      <c r="AQ24" s="157">
        <f t="shared" si="5"/>
      </c>
      <c r="AR24" s="157">
        <f t="shared" si="6"/>
      </c>
      <c r="AS24" s="158">
        <f t="shared" si="7"/>
      </c>
    </row>
    <row r="25" spans="2:45" ht="18" customHeight="1">
      <c r="B25" s="107"/>
      <c r="C25" s="108"/>
      <c r="D25" s="83">
        <f t="shared" si="8"/>
      </c>
      <c r="E25" s="84"/>
      <c r="F25" s="84"/>
      <c r="G25" s="7">
        <f>IF(F25&gt;0,VLOOKUP(F25,'整理番号表'!D$5:E$6,2,FALSE),"")</f>
      </c>
      <c r="H25" s="85"/>
      <c r="I25" s="7">
        <f>IF(H25&gt;0,VLOOKUP(H25,'整理番号表'!D$10:E$23,2,FALSE),"")</f>
      </c>
      <c r="J25" s="85"/>
      <c r="K25" s="7">
        <f>IF(J25&gt;0,VLOOKUP(J25,'整理番号表'!H$5:I$6,2,FALSE),"")</f>
      </c>
      <c r="L25" s="85"/>
      <c r="M25" s="7">
        <f>IF(L25&gt;0,VLOOKUP(L25,'整理番号表'!H$10:I$11,2,FALSE),"")</f>
      </c>
      <c r="N25" s="85"/>
      <c r="O25" s="7">
        <f>IF(N25&gt;0,VLOOKUP(N25,'整理番号表'!K$5:L$19,2,FALSE),"")</f>
      </c>
      <c r="P25" s="9"/>
      <c r="Q25" s="130"/>
      <c r="R25" s="130"/>
      <c r="S25" s="170">
        <f>IF(Q25="",0,INDEX('整理番号表'!$X$6:$AM$11,MATCH(Q25,'整理番号表'!$W$6:$W$11,0),MATCH(R25,'整理番号表'!$X$5:$AM$5,0)))</f>
        <v>0</v>
      </c>
      <c r="T25" s="80"/>
      <c r="U25" s="80"/>
      <c r="V25" s="81"/>
      <c r="W25" s="159">
        <f t="shared" si="2"/>
      </c>
      <c r="X25" s="81"/>
      <c r="Y25" s="161">
        <f t="shared" si="3"/>
      </c>
      <c r="Z25" s="27"/>
      <c r="AA25" s="27"/>
      <c r="AB25" s="161">
        <f t="shared" si="4"/>
      </c>
      <c r="AC25" s="163">
        <f t="shared" si="9"/>
      </c>
      <c r="AD25" s="27"/>
      <c r="AE25" s="6"/>
      <c r="AF25" s="24">
        <f>IF(AE25&gt;0,VLOOKUP(AE25,'整理番号表'!O$5:P$14,2,FALSE),"")</f>
      </c>
      <c r="AG25" s="6"/>
      <c r="AH25" s="7">
        <f>IF(AG25&gt;0,VLOOKUP(AG25,'整理番号表'!R$5:S$12,2,FALSE),"")</f>
      </c>
      <c r="AI25" s="6"/>
      <c r="AJ25" s="8">
        <f t="shared" si="1"/>
        <v>0</v>
      </c>
      <c r="AK25" s="30"/>
      <c r="AL25" s="166"/>
      <c r="AM25" s="7">
        <f>IF(AL25&gt;0,VLOOKUP(AL25,'整理番号表'!R$16:S$17,2,FALSE),"")</f>
      </c>
      <c r="AN25" s="168"/>
      <c r="AO25" s="99"/>
      <c r="AQ25" s="157">
        <f t="shared" si="5"/>
      </c>
      <c r="AR25" s="157">
        <f t="shared" si="6"/>
      </c>
      <c r="AS25" s="158">
        <f t="shared" si="7"/>
      </c>
    </row>
    <row r="26" spans="2:45" ht="18" customHeight="1">
      <c r="B26" s="107"/>
      <c r="C26" s="108"/>
      <c r="D26" s="83">
        <f t="shared" si="8"/>
      </c>
      <c r="E26" s="84"/>
      <c r="F26" s="84"/>
      <c r="G26" s="7">
        <f>IF(F26&gt;0,VLOOKUP(F26,'整理番号表'!D$5:E$6,2,FALSE),"")</f>
      </c>
      <c r="H26" s="85"/>
      <c r="I26" s="7">
        <f>IF(H26&gt;0,VLOOKUP(H26,'整理番号表'!D$10:E$23,2,FALSE),"")</f>
      </c>
      <c r="J26" s="85"/>
      <c r="K26" s="7">
        <f>IF(J26&gt;0,VLOOKUP(J26,'整理番号表'!H$5:I$6,2,FALSE),"")</f>
      </c>
      <c r="L26" s="85"/>
      <c r="M26" s="7">
        <f>IF(L26&gt;0,VLOOKUP(L26,'整理番号表'!H$10:I$11,2,FALSE),"")</f>
      </c>
      <c r="N26" s="85"/>
      <c r="O26" s="7">
        <f>IF(N26&gt;0,VLOOKUP(N26,'整理番号表'!K$5:L$19,2,FALSE),"")</f>
      </c>
      <c r="P26" s="9"/>
      <c r="Q26" s="130"/>
      <c r="R26" s="130"/>
      <c r="S26" s="170">
        <f>IF(Q26="",0,INDEX('整理番号表'!$X$6:$AM$11,MATCH(Q26,'整理番号表'!$W$6:$W$11,0),MATCH(R26,'整理番号表'!$X$5:$AM$5,0)))</f>
        <v>0</v>
      </c>
      <c r="T26" s="80"/>
      <c r="U26" s="80"/>
      <c r="V26" s="81"/>
      <c r="W26" s="159">
        <f t="shared" si="2"/>
      </c>
      <c r="X26" s="81"/>
      <c r="Y26" s="161">
        <f t="shared" si="3"/>
      </c>
      <c r="Z26" s="27"/>
      <c r="AA26" s="27"/>
      <c r="AB26" s="161">
        <f t="shared" si="4"/>
      </c>
      <c r="AC26" s="163">
        <f t="shared" si="9"/>
      </c>
      <c r="AD26" s="27"/>
      <c r="AE26" s="6"/>
      <c r="AF26" s="24">
        <f>IF(AE26&gt;0,VLOOKUP(AE26,'整理番号表'!O$5:P$14,2,FALSE),"")</f>
      </c>
      <c r="AG26" s="6"/>
      <c r="AH26" s="7">
        <f>IF(AG26&gt;0,VLOOKUP(AG26,'整理番号表'!R$5:S$12,2,FALSE),"")</f>
      </c>
      <c r="AI26" s="6"/>
      <c r="AJ26" s="8">
        <f t="shared" si="1"/>
        <v>0</v>
      </c>
      <c r="AK26" s="30"/>
      <c r="AL26" s="166"/>
      <c r="AM26" s="7">
        <f>IF(AL26&gt;0,VLOOKUP(AL26,'整理番号表'!R$16:S$17,2,FALSE),"")</f>
      </c>
      <c r="AN26" s="168"/>
      <c r="AO26" s="99"/>
      <c r="AQ26" s="157">
        <f t="shared" si="5"/>
      </c>
      <c r="AR26" s="157">
        <f t="shared" si="6"/>
      </c>
      <c r="AS26" s="158">
        <f t="shared" si="7"/>
      </c>
    </row>
    <row r="27" spans="2:45" ht="18" customHeight="1">
      <c r="B27" s="107"/>
      <c r="C27" s="108"/>
      <c r="D27" s="83">
        <f t="shared" si="8"/>
      </c>
      <c r="E27" s="84"/>
      <c r="F27" s="84"/>
      <c r="G27" s="7">
        <f>IF(F27&gt;0,VLOOKUP(F27,'整理番号表'!D$5:E$6,2,FALSE),"")</f>
      </c>
      <c r="H27" s="85"/>
      <c r="I27" s="7">
        <f>IF(H27&gt;0,VLOOKUP(H27,'整理番号表'!D$10:E$23,2,FALSE),"")</f>
      </c>
      <c r="J27" s="85"/>
      <c r="K27" s="7">
        <f>IF(J27&gt;0,VLOOKUP(J27,'整理番号表'!H$5:I$6,2,FALSE),"")</f>
      </c>
      <c r="L27" s="85"/>
      <c r="M27" s="7">
        <f>IF(L27&gt;0,VLOOKUP(L27,'整理番号表'!H$10:I$11,2,FALSE),"")</f>
      </c>
      <c r="N27" s="85"/>
      <c r="O27" s="7">
        <f>IF(N27&gt;0,VLOOKUP(N27,'整理番号表'!K$5:L$19,2,FALSE),"")</f>
      </c>
      <c r="P27" s="9"/>
      <c r="Q27" s="130"/>
      <c r="R27" s="130"/>
      <c r="S27" s="170">
        <f>IF(Q27="",0,INDEX('整理番号表'!$X$6:$AM$11,MATCH(Q27,'整理番号表'!$W$6:$W$11,0),MATCH(R27,'整理番号表'!$X$5:$AM$5,0)))</f>
        <v>0</v>
      </c>
      <c r="T27" s="80"/>
      <c r="U27" s="80"/>
      <c r="V27" s="81"/>
      <c r="W27" s="159">
        <f t="shared" si="2"/>
      </c>
      <c r="X27" s="81"/>
      <c r="Y27" s="161">
        <f t="shared" si="3"/>
      </c>
      <c r="Z27" s="27"/>
      <c r="AA27" s="27"/>
      <c r="AB27" s="161">
        <f t="shared" si="4"/>
      </c>
      <c r="AC27" s="163">
        <f t="shared" si="9"/>
      </c>
      <c r="AD27" s="27"/>
      <c r="AE27" s="6"/>
      <c r="AF27" s="24">
        <f>IF(AE27&gt;0,VLOOKUP(AE27,'整理番号表'!O$5:P$14,2,FALSE),"")</f>
      </c>
      <c r="AG27" s="6"/>
      <c r="AH27" s="7">
        <f>IF(AG27&gt;0,VLOOKUP(AG27,'整理番号表'!R$5:S$12,2,FALSE),"")</f>
      </c>
      <c r="AI27" s="6"/>
      <c r="AJ27" s="8">
        <f t="shared" si="1"/>
        <v>0</v>
      </c>
      <c r="AK27" s="30"/>
      <c r="AL27" s="166"/>
      <c r="AM27" s="7">
        <f>IF(AL27&gt;0,VLOOKUP(AL27,'整理番号表'!R$16:S$17,2,FALSE),"")</f>
      </c>
      <c r="AN27" s="168"/>
      <c r="AO27" s="99"/>
      <c r="AQ27" s="157">
        <f t="shared" si="5"/>
      </c>
      <c r="AR27" s="157">
        <f t="shared" si="6"/>
      </c>
      <c r="AS27" s="158">
        <f t="shared" si="7"/>
      </c>
    </row>
    <row r="28" spans="2:45" ht="18" customHeight="1">
      <c r="B28" s="107"/>
      <c r="C28" s="108"/>
      <c r="D28" s="83">
        <f t="shared" si="8"/>
      </c>
      <c r="E28" s="84"/>
      <c r="F28" s="84"/>
      <c r="G28" s="7">
        <f>IF(F28&gt;0,VLOOKUP(F28,'整理番号表'!D$5:E$6,2,FALSE),"")</f>
      </c>
      <c r="H28" s="85"/>
      <c r="I28" s="7">
        <f>IF(H28&gt;0,VLOOKUP(H28,'整理番号表'!D$10:E$23,2,FALSE),"")</f>
      </c>
      <c r="J28" s="85"/>
      <c r="K28" s="7">
        <f>IF(J28&gt;0,VLOOKUP(J28,'整理番号表'!H$5:I$6,2,FALSE),"")</f>
      </c>
      <c r="L28" s="85"/>
      <c r="M28" s="7">
        <f>IF(L28&gt;0,VLOOKUP(L28,'整理番号表'!H$10:I$11,2,FALSE),"")</f>
      </c>
      <c r="N28" s="85"/>
      <c r="O28" s="7">
        <f>IF(N28&gt;0,VLOOKUP(N28,'整理番号表'!K$5:L$19,2,FALSE),"")</f>
      </c>
      <c r="P28" s="9"/>
      <c r="Q28" s="130"/>
      <c r="R28" s="130"/>
      <c r="S28" s="170">
        <f>IF(Q28="",0,INDEX('整理番号表'!$X$6:$AM$11,MATCH(Q28,'整理番号表'!$W$6:$W$11,0),MATCH(R28,'整理番号表'!$X$5:$AM$5,0)))</f>
        <v>0</v>
      </c>
      <c r="T28" s="80"/>
      <c r="U28" s="80"/>
      <c r="V28" s="81"/>
      <c r="W28" s="159">
        <f t="shared" si="2"/>
      </c>
      <c r="X28" s="81"/>
      <c r="Y28" s="161">
        <f t="shared" si="3"/>
      </c>
      <c r="Z28" s="27"/>
      <c r="AA28" s="27"/>
      <c r="AB28" s="161">
        <f t="shared" si="4"/>
      </c>
      <c r="AC28" s="163">
        <f t="shared" si="9"/>
      </c>
      <c r="AD28" s="27"/>
      <c r="AE28" s="6"/>
      <c r="AF28" s="24">
        <f>IF(AE28&gt;0,VLOOKUP(AE28,'整理番号表'!O$5:P$14,2,FALSE),"")</f>
      </c>
      <c r="AG28" s="6"/>
      <c r="AH28" s="7">
        <f>IF(AG28&gt;0,VLOOKUP(AG28,'整理番号表'!R$5:S$12,2,FALSE),"")</f>
      </c>
      <c r="AI28" s="6"/>
      <c r="AJ28" s="8">
        <f t="shared" si="1"/>
        <v>0</v>
      </c>
      <c r="AK28" s="30"/>
      <c r="AL28" s="166"/>
      <c r="AM28" s="7">
        <f>IF(AL28&gt;0,VLOOKUP(AL28,'整理番号表'!R$16:S$17,2,FALSE),"")</f>
      </c>
      <c r="AN28" s="168"/>
      <c r="AO28" s="99"/>
      <c r="AQ28" s="157">
        <f t="shared" si="5"/>
      </c>
      <c r="AR28" s="157">
        <f t="shared" si="6"/>
      </c>
      <c r="AS28" s="158">
        <f t="shared" si="7"/>
      </c>
    </row>
    <row r="29" spans="2:45" ht="18" customHeight="1">
      <c r="B29" s="107"/>
      <c r="C29" s="108"/>
      <c r="D29" s="83">
        <f t="shared" si="8"/>
      </c>
      <c r="E29" s="84"/>
      <c r="F29" s="84"/>
      <c r="G29" s="7">
        <f>IF(F29&gt;0,VLOOKUP(F29,'整理番号表'!D$5:E$6,2,FALSE),"")</f>
      </c>
      <c r="H29" s="85"/>
      <c r="I29" s="7">
        <f>IF(H29&gt;0,VLOOKUP(H29,'整理番号表'!D$10:E$23,2,FALSE),"")</f>
      </c>
      <c r="J29" s="85"/>
      <c r="K29" s="7">
        <f>IF(J29&gt;0,VLOOKUP(J29,'整理番号表'!H$5:I$6,2,FALSE),"")</f>
      </c>
      <c r="L29" s="85"/>
      <c r="M29" s="7">
        <f>IF(L29&gt;0,VLOOKUP(L29,'整理番号表'!H$10:I$11,2,FALSE),"")</f>
      </c>
      <c r="N29" s="85"/>
      <c r="O29" s="7">
        <f>IF(N29&gt;0,VLOOKUP(N29,'整理番号表'!K$5:L$19,2,FALSE),"")</f>
      </c>
      <c r="P29" s="9"/>
      <c r="Q29" s="130"/>
      <c r="R29" s="130"/>
      <c r="S29" s="170">
        <f>IF(Q29="",0,INDEX('整理番号表'!$X$6:$AM$11,MATCH(Q29,'整理番号表'!$W$6:$W$11,0),MATCH(R29,'整理番号表'!$X$5:$AM$5,0)))</f>
        <v>0</v>
      </c>
      <c r="T29" s="80"/>
      <c r="U29" s="80"/>
      <c r="V29" s="81"/>
      <c r="W29" s="159">
        <f t="shared" si="2"/>
      </c>
      <c r="X29" s="81"/>
      <c r="Y29" s="161">
        <f t="shared" si="3"/>
      </c>
      <c r="Z29" s="27"/>
      <c r="AA29" s="27"/>
      <c r="AB29" s="161">
        <f t="shared" si="4"/>
      </c>
      <c r="AC29" s="163">
        <f t="shared" si="9"/>
      </c>
      <c r="AD29" s="27"/>
      <c r="AE29" s="6"/>
      <c r="AF29" s="24">
        <f>IF(AE29&gt;0,VLOOKUP(AE29,'整理番号表'!O$5:P$14,2,FALSE),"")</f>
      </c>
      <c r="AG29" s="6"/>
      <c r="AH29" s="7">
        <f>IF(AG29&gt;0,VLOOKUP(AG29,'整理番号表'!R$5:S$12,2,FALSE),"")</f>
      </c>
      <c r="AI29" s="6"/>
      <c r="AJ29" s="8">
        <f t="shared" si="1"/>
        <v>0</v>
      </c>
      <c r="AK29" s="30"/>
      <c r="AL29" s="166"/>
      <c r="AM29" s="7">
        <f>IF(AL29&gt;0,VLOOKUP(AL29,'整理番号表'!R$16:S$17,2,FALSE),"")</f>
      </c>
      <c r="AN29" s="168"/>
      <c r="AO29" s="99"/>
      <c r="AQ29" s="157">
        <f t="shared" si="5"/>
      </c>
      <c r="AR29" s="157">
        <f t="shared" si="6"/>
      </c>
      <c r="AS29" s="158">
        <f t="shared" si="7"/>
      </c>
    </row>
    <row r="30" spans="2:45" ht="18" customHeight="1">
      <c r="B30" s="107"/>
      <c r="C30" s="108"/>
      <c r="D30" s="83">
        <f t="shared" si="8"/>
      </c>
      <c r="E30" s="84"/>
      <c r="F30" s="84"/>
      <c r="G30" s="7">
        <f>IF(F30&gt;0,VLOOKUP(F30,'整理番号表'!D$5:E$6,2,FALSE),"")</f>
      </c>
      <c r="H30" s="85"/>
      <c r="I30" s="7">
        <f>IF(H30&gt;0,VLOOKUP(H30,'整理番号表'!D$10:E$23,2,FALSE),"")</f>
      </c>
      <c r="J30" s="85"/>
      <c r="K30" s="7">
        <f>IF(J30&gt;0,VLOOKUP(J30,'整理番号表'!H$5:I$6,2,FALSE),"")</f>
      </c>
      <c r="L30" s="85"/>
      <c r="M30" s="7">
        <f>IF(L30&gt;0,VLOOKUP(L30,'整理番号表'!H$10:I$11,2,FALSE),"")</f>
      </c>
      <c r="N30" s="85"/>
      <c r="O30" s="7">
        <f>IF(N30&gt;0,VLOOKUP(N30,'整理番号表'!K$5:L$19,2,FALSE),"")</f>
      </c>
      <c r="P30" s="9"/>
      <c r="Q30" s="130"/>
      <c r="R30" s="130"/>
      <c r="S30" s="170">
        <f>IF(Q30="",0,INDEX('整理番号表'!$X$6:$AM$11,MATCH(Q30,'整理番号表'!$W$6:$W$11,0),MATCH(R30,'整理番号表'!$X$5:$AM$5,0)))</f>
        <v>0</v>
      </c>
      <c r="T30" s="80"/>
      <c r="U30" s="80"/>
      <c r="V30" s="81"/>
      <c r="W30" s="159">
        <f t="shared" si="2"/>
      </c>
      <c r="X30" s="81"/>
      <c r="Y30" s="161">
        <f t="shared" si="3"/>
      </c>
      <c r="Z30" s="27"/>
      <c r="AA30" s="27"/>
      <c r="AB30" s="161">
        <f t="shared" si="4"/>
      </c>
      <c r="AC30" s="163">
        <f t="shared" si="9"/>
      </c>
      <c r="AD30" s="27"/>
      <c r="AE30" s="6"/>
      <c r="AF30" s="24">
        <f>IF(AE30&gt;0,VLOOKUP(AE30,'整理番号表'!O$5:P$14,2,FALSE),"")</f>
      </c>
      <c r="AG30" s="6"/>
      <c r="AH30" s="7">
        <f>IF(AG30&gt;0,VLOOKUP(AG30,'整理番号表'!R$5:S$12,2,FALSE),"")</f>
      </c>
      <c r="AI30" s="6"/>
      <c r="AJ30" s="8">
        <f t="shared" si="1"/>
        <v>0</v>
      </c>
      <c r="AK30" s="30"/>
      <c r="AL30" s="166"/>
      <c r="AM30" s="7">
        <f>IF(AL30&gt;0,VLOOKUP(AL30,'整理番号表'!R$16:S$17,2,FALSE),"")</f>
      </c>
      <c r="AN30" s="168"/>
      <c r="AO30" s="99"/>
      <c r="AQ30" s="157">
        <f t="shared" si="5"/>
      </c>
      <c r="AR30" s="157">
        <f t="shared" si="6"/>
      </c>
      <c r="AS30" s="158">
        <f t="shared" si="7"/>
      </c>
    </row>
    <row r="31" spans="2:45" ht="18" customHeight="1" thickBot="1">
      <c r="B31" s="109"/>
      <c r="C31" s="110"/>
      <c r="D31" s="86">
        <f t="shared" si="8"/>
      </c>
      <c r="E31" s="87"/>
      <c r="F31" s="87"/>
      <c r="G31" s="68">
        <f>IF(F31&gt;0,VLOOKUP(F31,'整理番号表'!D$5:E$6,2,FALSE),"")</f>
      </c>
      <c r="H31" s="88"/>
      <c r="I31" s="68">
        <f>IF(H31&gt;0,VLOOKUP(H31,'整理番号表'!D$10:E$23,2,FALSE),"")</f>
      </c>
      <c r="J31" s="88"/>
      <c r="K31" s="68">
        <f>IF(J31&gt;0,VLOOKUP(J31,'整理番号表'!H$5:I$6,2,FALSE),"")</f>
      </c>
      <c r="L31" s="88"/>
      <c r="M31" s="68">
        <f>IF(L31&gt;0,VLOOKUP(L31,'整理番号表'!H$10:I$11,2,FALSE),"")</f>
      </c>
      <c r="N31" s="88"/>
      <c r="O31" s="68">
        <f>IF(N31&gt;0,VLOOKUP(N31,'整理番号表'!K$5:L$19,2,FALSE),"")</f>
      </c>
      <c r="P31" s="89"/>
      <c r="Q31" s="154"/>
      <c r="R31" s="154"/>
      <c r="S31" s="171">
        <f>IF(Q31="",0,INDEX('整理番号表'!$X$6:$AM$11,MATCH(Q31,'整理番号表'!$W$6:$W$11,0),MATCH(R31,'整理番号表'!$X$5:$AM$5,0)))</f>
        <v>0</v>
      </c>
      <c r="T31" s="94"/>
      <c r="U31" s="94"/>
      <c r="V31" s="90"/>
      <c r="W31" s="160">
        <f t="shared" si="2"/>
      </c>
      <c r="X31" s="96"/>
      <c r="Y31" s="162">
        <f t="shared" si="3"/>
      </c>
      <c r="Z31" s="73"/>
      <c r="AA31" s="73"/>
      <c r="AB31" s="164">
        <f t="shared" si="4"/>
      </c>
      <c r="AC31" s="165">
        <f t="shared" si="9"/>
      </c>
      <c r="AD31" s="73"/>
      <c r="AE31" s="67"/>
      <c r="AF31" s="24">
        <f>IF(AE31&gt;0,VLOOKUP(AE31,'整理番号表'!O$5:P$14,2,FALSE),"")</f>
      </c>
      <c r="AG31" s="67"/>
      <c r="AH31" s="68">
        <f>IF(AG31&gt;0,VLOOKUP(AG31,'整理番号表'!R$5:S$12,2,FALSE),"")</f>
      </c>
      <c r="AI31" s="67"/>
      <c r="AJ31" s="69">
        <f t="shared" si="1"/>
        <v>0</v>
      </c>
      <c r="AK31" s="70"/>
      <c r="AL31" s="167"/>
      <c r="AM31" s="68">
        <f>IF(AL31&gt;0,VLOOKUP(AL31,'整理番号表'!R$16:S$17,2,FALSE),"")</f>
      </c>
      <c r="AN31" s="169"/>
      <c r="AO31" s="100"/>
      <c r="AQ31" s="157">
        <f t="shared" si="5"/>
      </c>
      <c r="AR31" s="157">
        <f t="shared" si="6"/>
      </c>
      <c r="AS31" s="158">
        <f t="shared" si="7"/>
      </c>
    </row>
    <row r="32" spans="2:37" ht="21" customHeight="1">
      <c r="B32" s="101" t="s">
        <v>0</v>
      </c>
      <c r="C32" s="263" t="s">
        <v>40</v>
      </c>
      <c r="D32" s="263"/>
      <c r="E32" s="263"/>
      <c r="F32" s="263"/>
      <c r="G32" s="263"/>
      <c r="H32" s="263"/>
      <c r="I32" s="263"/>
      <c r="J32" s="263"/>
      <c r="K32" s="263"/>
      <c r="L32" s="263"/>
      <c r="M32" s="263"/>
      <c r="N32" s="263"/>
      <c r="O32" s="263"/>
      <c r="P32" s="263"/>
      <c r="Q32" s="95"/>
      <c r="R32" s="95"/>
      <c r="S32" s="95"/>
      <c r="T32" s="95"/>
      <c r="U32" s="95"/>
      <c r="V32" s="91"/>
      <c r="W32" s="91"/>
      <c r="X32" s="3"/>
      <c r="Y32" s="2"/>
      <c r="Z32" s="1"/>
      <c r="AA32" s="1"/>
      <c r="AB32" s="2"/>
      <c r="AC32" s="75"/>
      <c r="AD32" s="2"/>
      <c r="AE32" s="2"/>
      <c r="AG32" s="4"/>
      <c r="AJ32" s="10"/>
      <c r="AK32" s="10"/>
    </row>
    <row r="33" spans="3:41" s="4" customFormat="1" ht="21" customHeight="1">
      <c r="C33" s="264" t="s">
        <v>52</v>
      </c>
      <c r="D33" s="264"/>
      <c r="E33" s="264"/>
      <c r="F33" s="264"/>
      <c r="G33" s="264"/>
      <c r="H33" s="264"/>
      <c r="I33" s="264"/>
      <c r="J33" s="264"/>
      <c r="K33" s="264"/>
      <c r="L33" s="264"/>
      <c r="M33" s="264"/>
      <c r="N33" s="264"/>
      <c r="O33" s="264"/>
      <c r="P33" s="264"/>
      <c r="Q33" s="264"/>
      <c r="R33" s="264"/>
      <c r="S33" s="264"/>
      <c r="T33" s="264"/>
      <c r="U33" s="264"/>
      <c r="V33" s="264"/>
      <c r="W33" s="264"/>
      <c r="X33" s="264"/>
      <c r="Y33" s="2"/>
      <c r="Z33" s="1"/>
      <c r="AA33" s="1"/>
      <c r="AB33" s="2"/>
      <c r="AC33" s="75"/>
      <c r="AD33" s="2"/>
      <c r="AE33" s="2"/>
      <c r="AJ33" s="10"/>
      <c r="AK33" s="10"/>
      <c r="AO33" s="11"/>
    </row>
    <row r="34" spans="3:41" s="4" customFormat="1" ht="22.5" customHeight="1">
      <c r="C34" s="262" t="s">
        <v>48</v>
      </c>
      <c r="D34" s="262"/>
      <c r="E34" s="262"/>
      <c r="F34" s="262"/>
      <c r="G34" s="262"/>
      <c r="H34" s="262"/>
      <c r="I34" s="262"/>
      <c r="J34" s="262"/>
      <c r="K34" s="262"/>
      <c r="L34" s="262"/>
      <c r="M34" s="262"/>
      <c r="N34" s="262"/>
      <c r="O34" s="262"/>
      <c r="P34" s="262"/>
      <c r="Q34" s="93"/>
      <c r="R34" s="93"/>
      <c r="S34" s="93"/>
      <c r="T34" s="93"/>
      <c r="U34" s="93"/>
      <c r="V34" s="1"/>
      <c r="W34" s="1"/>
      <c r="X34" s="2"/>
      <c r="Y34" s="2"/>
      <c r="Z34" s="1"/>
      <c r="AA34" s="1"/>
      <c r="AB34" s="2"/>
      <c r="AC34" s="75"/>
      <c r="AD34" s="2"/>
      <c r="AE34" s="2"/>
      <c r="AJ34" s="10"/>
      <c r="AK34" s="10"/>
      <c r="AO34" s="11"/>
    </row>
    <row r="35" spans="2:41" s="4" customFormat="1" ht="24.75" customHeight="1">
      <c r="B35" s="220"/>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O35" s="11"/>
    </row>
    <row r="36" spans="2:41" s="4" customFormat="1" ht="23.25" customHeight="1">
      <c r="B36" s="102"/>
      <c r="C36" s="3"/>
      <c r="D36" s="2"/>
      <c r="E36" s="2"/>
      <c r="F36" s="2"/>
      <c r="G36" s="2"/>
      <c r="H36" s="2"/>
      <c r="I36" s="2"/>
      <c r="J36" s="2"/>
      <c r="K36" s="2"/>
      <c r="L36" s="2"/>
      <c r="M36" s="2"/>
      <c r="N36" s="2"/>
      <c r="O36" s="2"/>
      <c r="P36" s="2"/>
      <c r="Q36" s="2"/>
      <c r="R36" s="2"/>
      <c r="S36" s="2"/>
      <c r="T36" s="2"/>
      <c r="U36" s="2"/>
      <c r="V36" s="1"/>
      <c r="W36" s="1"/>
      <c r="X36" s="2"/>
      <c r="Y36" s="2"/>
      <c r="Z36" s="1"/>
      <c r="AA36" s="1"/>
      <c r="AB36" s="2"/>
      <c r="AC36" s="75"/>
      <c r="AD36" s="2"/>
      <c r="AE36" s="2"/>
      <c r="AJ36" s="10"/>
      <c r="AK36" s="10"/>
      <c r="AO36" s="11"/>
    </row>
  </sheetData>
  <sheetProtection/>
  <autoFilter ref="B9:AO9"/>
  <mergeCells count="58">
    <mergeCell ref="C34:P34"/>
    <mergeCell ref="C32:P32"/>
    <mergeCell ref="C33:X33"/>
    <mergeCell ref="M7:M8"/>
    <mergeCell ref="V4:V8"/>
    <mergeCell ref="T6:T8"/>
    <mergeCell ref="N4:O6"/>
    <mergeCell ref="N7:N8"/>
    <mergeCell ref="J7:J8"/>
    <mergeCell ref="K7:K8"/>
    <mergeCell ref="AO3:AO5"/>
    <mergeCell ref="AO6:AO8"/>
    <mergeCell ref="AG5:AH6"/>
    <mergeCell ref="AH4:AI4"/>
    <mergeCell ref="D3:AK3"/>
    <mergeCell ref="AH7:AH8"/>
    <mergeCell ref="AG7:AG8"/>
    <mergeCell ref="X5:X8"/>
    <mergeCell ref="AI5:AJ5"/>
    <mergeCell ref="AA6:AA8"/>
    <mergeCell ref="AN6:AN8"/>
    <mergeCell ref="AL3:AN5"/>
    <mergeCell ref="L4:M6"/>
    <mergeCell ref="P7:P8"/>
    <mergeCell ref="AB5:AB8"/>
    <mergeCell ref="AF7:AF8"/>
    <mergeCell ref="AD4:AD8"/>
    <mergeCell ref="AL7:AL8"/>
    <mergeCell ref="AM7:AM8"/>
    <mergeCell ref="AK6:AK7"/>
    <mergeCell ref="B6:B7"/>
    <mergeCell ref="AL6:AM6"/>
    <mergeCell ref="B35:AK35"/>
    <mergeCell ref="E4:E8"/>
    <mergeCell ref="AE5:AF6"/>
    <mergeCell ref="AI6:AJ6"/>
    <mergeCell ref="D4:D8"/>
    <mergeCell ref="Z6:Z8"/>
    <mergeCell ref="AC4:AC8"/>
    <mergeCell ref="AI7:AI8"/>
    <mergeCell ref="AE7:AE8"/>
    <mergeCell ref="F4:G6"/>
    <mergeCell ref="G7:G8"/>
    <mergeCell ref="O7:O8"/>
    <mergeCell ref="I7:I8"/>
    <mergeCell ref="H4:I6"/>
    <mergeCell ref="H7:H8"/>
    <mergeCell ref="F7:F8"/>
    <mergeCell ref="W5:W8"/>
    <mergeCell ref="Y6:Y8"/>
    <mergeCell ref="Y5:AA5"/>
    <mergeCell ref="L7:L8"/>
    <mergeCell ref="U4:U8"/>
    <mergeCell ref="J4:K6"/>
    <mergeCell ref="Q4:T5"/>
    <mergeCell ref="Q6:Q8"/>
    <mergeCell ref="R6:R8"/>
    <mergeCell ref="S6:S8"/>
  </mergeCells>
  <dataValidations count="2">
    <dataValidation type="list" allowBlank="1" showInputMessage="1" showErrorMessage="1" sqref="R11:R31">
      <formula1>"1年未満,2年未満,3年未満,4年未満,5年未満,6年未満,7年未満,8年未満,9年未満,10年未満,11年未満,12年未満,13年未満,14年未満,15年未満,15年以降"</formula1>
    </dataValidation>
    <dataValidation type="list" allowBlank="1" showInputMessage="1" showErrorMessage="1" sqref="Q11:Q31">
      <formula1>"ｶﾞﾗｽﾊｳｽⅠ類木造,ｶﾞﾗｽﾊｳｽⅡ類鉄骨,ﾌﾟﾗｽﾁｯｸﾊｳｽⅠ類木造,ﾌﾟﾗｽﾁｯｸﾊｳｽⅡ類ﾊﾟｲﾌﾟ,ﾌﾟﾗｽﾁｯｸﾊｳｽⅢ類～Ⅴ類及びⅦ類鉄骨,附帯施設,"</formula1>
    </dataValidation>
  </dataValidations>
  <printOptions/>
  <pageMargins left="0.1968503937007874" right="0.1968503937007874" top="0.5905511811023623" bottom="0.1968503937007874" header="0.1968503937007874" footer="0.31496062992125984"/>
  <pageSetup fitToHeight="0" fitToWidth="1" horizontalDpi="600" verticalDpi="600" orientation="landscape" paperSize="9" scale="41" r:id="rId4"/>
  <colBreaks count="1" manualBreakCount="1">
    <brk id="37" max="36"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R36"/>
  <sheetViews>
    <sheetView showGridLines="0" view="pageBreakPreview" zoomScaleSheetLayoutView="100" workbookViewId="0" topLeftCell="A1">
      <selection activeCell="R25" sqref="R25"/>
    </sheetView>
  </sheetViews>
  <sheetFormatPr defaultColWidth="9.140625" defaultRowHeight="15"/>
  <cols>
    <col min="1" max="2" width="7.421875" style="4" bestFit="1" customWidth="1"/>
    <col min="3" max="3" width="5.140625" style="4" customWidth="1"/>
    <col min="4" max="4" width="13.8515625" style="4" bestFit="1" customWidth="1"/>
    <col min="5" max="5" width="4.57421875" style="11" bestFit="1" customWidth="1"/>
    <col min="6" max="6" width="16.8515625" style="12" bestFit="1" customWidth="1"/>
    <col min="7" max="7" width="4.57421875" style="4" bestFit="1" customWidth="1"/>
    <col min="8" max="8" width="9.00390625" style="4" bestFit="1" customWidth="1"/>
    <col min="9" max="9" width="4.57421875" style="4" bestFit="1" customWidth="1"/>
    <col min="10" max="10" width="9.00390625" style="4" bestFit="1" customWidth="1"/>
    <col min="11" max="11" width="4.57421875" style="4" bestFit="1" customWidth="1"/>
    <col min="12" max="12" width="9.00390625" style="4" bestFit="1" customWidth="1"/>
    <col min="13" max="13" width="4.57421875" style="4" bestFit="1" customWidth="1"/>
    <col min="14" max="14" width="9.00390625" style="4" bestFit="1" customWidth="1"/>
    <col min="15" max="15" width="23.7109375" style="4" bestFit="1" customWidth="1"/>
    <col min="16" max="16" width="13.7109375" style="4" customWidth="1"/>
    <col min="17" max="17" width="5.140625" style="4" customWidth="1"/>
    <col min="18" max="18" width="5.57421875" style="4" customWidth="1"/>
    <col min="19" max="19" width="5.8515625" style="4" customWidth="1"/>
    <col min="20" max="20" width="7.8515625" style="4" customWidth="1"/>
    <col min="21" max="27" width="10.421875" style="4" customWidth="1"/>
    <col min="28" max="28" width="8.8515625" style="76" customWidth="1"/>
    <col min="29" max="29" width="10.421875" style="4" customWidth="1"/>
    <col min="30" max="30" width="4.421875" style="11" bestFit="1" customWidth="1"/>
    <col min="31" max="31" width="6.57421875" style="4" customWidth="1"/>
    <col min="32" max="32" width="4.421875" style="11" bestFit="1" customWidth="1"/>
    <col min="33" max="33" width="13.00390625" style="4" customWidth="1"/>
    <col min="34" max="34" width="7.00390625" style="4" customWidth="1"/>
    <col min="35" max="36" width="9.00390625" style="4" bestFit="1" customWidth="1"/>
    <col min="37" max="37" width="4.421875" style="5" bestFit="1" customWidth="1"/>
    <col min="38" max="38" width="10.00390625" style="5" bestFit="1" customWidth="1"/>
    <col min="39" max="39" width="9.00390625" style="5" customWidth="1"/>
    <col min="40" max="40" width="9.00390625" style="98" customWidth="1"/>
    <col min="41" max="41" width="2.421875" style="5" customWidth="1"/>
    <col min="42" max="44" width="7.7109375" style="5" customWidth="1"/>
    <col min="45" max="16384" width="9.00390625" style="5" customWidth="1"/>
  </cols>
  <sheetData>
    <row r="1" spans="1:38" ht="21" customHeight="1">
      <c r="A1" s="172" t="s">
        <v>147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row>
    <row r="2" spans="1:38" ht="21" customHeight="1" thickBot="1">
      <c r="A2" s="172" t="s">
        <v>159</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row>
    <row r="3" spans="1:40" ht="27" customHeight="1">
      <c r="A3" s="71"/>
      <c r="B3" s="57"/>
      <c r="C3" s="258" t="s">
        <v>76</v>
      </c>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60"/>
      <c r="AK3" s="235" t="s">
        <v>172</v>
      </c>
      <c r="AL3" s="236"/>
      <c r="AM3" s="237"/>
      <c r="AN3" s="250" t="s">
        <v>74</v>
      </c>
    </row>
    <row r="4" spans="1:40" ht="18" customHeight="1">
      <c r="A4" s="72"/>
      <c r="B4" s="58"/>
      <c r="C4" s="229" t="s">
        <v>83</v>
      </c>
      <c r="D4" s="208" t="s">
        <v>39</v>
      </c>
      <c r="E4" s="210" t="s">
        <v>163</v>
      </c>
      <c r="F4" s="191"/>
      <c r="G4" s="190" t="s">
        <v>164</v>
      </c>
      <c r="H4" s="191"/>
      <c r="I4" s="190" t="s">
        <v>165</v>
      </c>
      <c r="J4" s="191"/>
      <c r="K4" s="190" t="s">
        <v>162</v>
      </c>
      <c r="L4" s="241"/>
      <c r="M4" s="190" t="s">
        <v>167</v>
      </c>
      <c r="N4" s="191"/>
      <c r="O4" s="15"/>
      <c r="P4" s="196" t="s">
        <v>169</v>
      </c>
      <c r="Q4" s="197"/>
      <c r="R4" s="197"/>
      <c r="S4" s="198"/>
      <c r="T4" s="188" t="s">
        <v>73</v>
      </c>
      <c r="U4" s="233" t="s">
        <v>35</v>
      </c>
      <c r="V4" s="16"/>
      <c r="W4" s="17"/>
      <c r="X4" s="17"/>
      <c r="Y4" s="17"/>
      <c r="Z4" s="17"/>
      <c r="AA4" s="18"/>
      <c r="AB4" s="231" t="s">
        <v>85</v>
      </c>
      <c r="AC4" s="215" t="s">
        <v>84</v>
      </c>
      <c r="AD4" s="14"/>
      <c r="AE4" s="14"/>
      <c r="AF4" s="14"/>
      <c r="AG4" s="257" t="s">
        <v>33</v>
      </c>
      <c r="AH4" s="257"/>
      <c r="AI4" s="14"/>
      <c r="AJ4" s="14"/>
      <c r="AK4" s="238"/>
      <c r="AL4" s="239"/>
      <c r="AM4" s="240"/>
      <c r="AN4" s="251"/>
    </row>
    <row r="5" spans="1:40" ht="18" customHeight="1">
      <c r="A5" s="72"/>
      <c r="B5" s="58"/>
      <c r="C5" s="230"/>
      <c r="D5" s="222"/>
      <c r="E5" s="192"/>
      <c r="F5" s="193"/>
      <c r="G5" s="192"/>
      <c r="H5" s="193"/>
      <c r="I5" s="192"/>
      <c r="J5" s="193"/>
      <c r="K5" s="242"/>
      <c r="L5" s="243"/>
      <c r="M5" s="192"/>
      <c r="N5" s="193"/>
      <c r="O5" s="19" t="s">
        <v>58</v>
      </c>
      <c r="P5" s="199"/>
      <c r="Q5" s="200"/>
      <c r="R5" s="200"/>
      <c r="S5" s="201"/>
      <c r="T5" s="189"/>
      <c r="U5" s="265"/>
      <c r="V5" s="215" t="s">
        <v>49</v>
      </c>
      <c r="W5" s="215" t="s">
        <v>36</v>
      </c>
      <c r="X5" s="183" t="s">
        <v>59</v>
      </c>
      <c r="Y5" s="184"/>
      <c r="Z5" s="185"/>
      <c r="AA5" s="215" t="s">
        <v>37</v>
      </c>
      <c r="AB5" s="232"/>
      <c r="AC5" s="216"/>
      <c r="AD5" s="223" t="s">
        <v>170</v>
      </c>
      <c r="AE5" s="224"/>
      <c r="AF5" s="223" t="s">
        <v>171</v>
      </c>
      <c r="AG5" s="254"/>
      <c r="AH5" s="190" t="s">
        <v>34</v>
      </c>
      <c r="AI5" s="261"/>
      <c r="AJ5" s="53"/>
      <c r="AK5" s="238"/>
      <c r="AL5" s="239"/>
      <c r="AM5" s="240"/>
      <c r="AN5" s="252"/>
    </row>
    <row r="6" spans="1:40" ht="18" customHeight="1">
      <c r="A6" s="217" t="s">
        <v>42</v>
      </c>
      <c r="B6" s="59" t="s">
        <v>43</v>
      </c>
      <c r="C6" s="230"/>
      <c r="D6" s="222"/>
      <c r="E6" s="194"/>
      <c r="F6" s="195"/>
      <c r="G6" s="194"/>
      <c r="H6" s="195"/>
      <c r="I6" s="194"/>
      <c r="J6" s="195"/>
      <c r="K6" s="244"/>
      <c r="L6" s="245"/>
      <c r="M6" s="194"/>
      <c r="N6" s="195"/>
      <c r="O6" s="20" t="s">
        <v>57</v>
      </c>
      <c r="P6" s="202" t="s">
        <v>86</v>
      </c>
      <c r="Q6" s="204" t="s">
        <v>87</v>
      </c>
      <c r="R6" s="206" t="s">
        <v>88</v>
      </c>
      <c r="S6" s="206" t="s">
        <v>89</v>
      </c>
      <c r="T6" s="189"/>
      <c r="U6" s="265"/>
      <c r="V6" s="216"/>
      <c r="W6" s="216"/>
      <c r="X6" s="216" t="s">
        <v>61</v>
      </c>
      <c r="Y6" s="215" t="s">
        <v>60</v>
      </c>
      <c r="Z6" s="215" t="s">
        <v>62</v>
      </c>
      <c r="AA6" s="216"/>
      <c r="AB6" s="232"/>
      <c r="AC6" s="216"/>
      <c r="AD6" s="225"/>
      <c r="AE6" s="226"/>
      <c r="AF6" s="255"/>
      <c r="AG6" s="256"/>
      <c r="AH6" s="227" t="s">
        <v>72</v>
      </c>
      <c r="AI6" s="228"/>
      <c r="AJ6" s="249" t="s">
        <v>71</v>
      </c>
      <c r="AK6" s="218">
        <v>1</v>
      </c>
      <c r="AL6" s="219"/>
      <c r="AM6" s="234" t="s">
        <v>64</v>
      </c>
      <c r="AN6" s="253" t="s">
        <v>75</v>
      </c>
    </row>
    <row r="7" spans="1:40" ht="30" customHeight="1">
      <c r="A7" s="217"/>
      <c r="B7" s="59"/>
      <c r="C7" s="230"/>
      <c r="D7" s="222"/>
      <c r="E7" s="186" t="s">
        <v>38</v>
      </c>
      <c r="F7" s="211" t="s">
        <v>1</v>
      </c>
      <c r="G7" s="186" t="s">
        <v>38</v>
      </c>
      <c r="H7" s="213" t="s">
        <v>1</v>
      </c>
      <c r="I7" s="186" t="s">
        <v>38</v>
      </c>
      <c r="J7" s="213" t="s">
        <v>1</v>
      </c>
      <c r="K7" s="186" t="s">
        <v>38</v>
      </c>
      <c r="L7" s="213" t="s">
        <v>1</v>
      </c>
      <c r="M7" s="186" t="s">
        <v>38</v>
      </c>
      <c r="N7" s="213" t="s">
        <v>1</v>
      </c>
      <c r="O7" s="246"/>
      <c r="P7" s="203"/>
      <c r="Q7" s="205"/>
      <c r="R7" s="207"/>
      <c r="S7" s="207"/>
      <c r="T7" s="189"/>
      <c r="U7" s="265"/>
      <c r="V7" s="216"/>
      <c r="W7" s="216"/>
      <c r="X7" s="216"/>
      <c r="Y7" s="216"/>
      <c r="Z7" s="216"/>
      <c r="AA7" s="216"/>
      <c r="AB7" s="232"/>
      <c r="AC7" s="216"/>
      <c r="AD7" s="208" t="s">
        <v>38</v>
      </c>
      <c r="AE7" s="213" t="s">
        <v>1</v>
      </c>
      <c r="AF7" s="208" t="s">
        <v>38</v>
      </c>
      <c r="AG7" s="211" t="s">
        <v>1</v>
      </c>
      <c r="AH7" s="233" t="s">
        <v>2</v>
      </c>
      <c r="AI7" s="21"/>
      <c r="AJ7" s="249"/>
      <c r="AK7" s="247" t="s">
        <v>50</v>
      </c>
      <c r="AL7" s="248" t="s">
        <v>51</v>
      </c>
      <c r="AM7" s="234"/>
      <c r="AN7" s="251"/>
    </row>
    <row r="8" spans="1:40" ht="30" customHeight="1">
      <c r="A8" s="72"/>
      <c r="B8" s="58"/>
      <c r="C8" s="230"/>
      <c r="D8" s="222"/>
      <c r="E8" s="187"/>
      <c r="F8" s="212"/>
      <c r="G8" s="187"/>
      <c r="H8" s="214"/>
      <c r="I8" s="187"/>
      <c r="J8" s="214"/>
      <c r="K8" s="187"/>
      <c r="L8" s="214"/>
      <c r="M8" s="187"/>
      <c r="N8" s="214"/>
      <c r="O8" s="246"/>
      <c r="P8" s="203"/>
      <c r="Q8" s="205"/>
      <c r="R8" s="207"/>
      <c r="S8" s="207"/>
      <c r="T8" s="189"/>
      <c r="U8" s="265"/>
      <c r="V8" s="216"/>
      <c r="W8" s="216"/>
      <c r="X8" s="216"/>
      <c r="Y8" s="216"/>
      <c r="Z8" s="216"/>
      <c r="AA8" s="216"/>
      <c r="AB8" s="232"/>
      <c r="AC8" s="216"/>
      <c r="AD8" s="209"/>
      <c r="AE8" s="214"/>
      <c r="AF8" s="209"/>
      <c r="AG8" s="212"/>
      <c r="AH8" s="216"/>
      <c r="AI8" s="22" t="s">
        <v>3</v>
      </c>
      <c r="AJ8" s="52" t="s">
        <v>145</v>
      </c>
      <c r="AK8" s="247"/>
      <c r="AL8" s="248"/>
      <c r="AM8" s="234"/>
      <c r="AN8" s="251"/>
    </row>
    <row r="9" spans="1:44" ht="10.5" customHeight="1" thickBot="1">
      <c r="A9" s="111"/>
      <c r="B9" s="112"/>
      <c r="C9" s="113"/>
      <c r="D9" s="114"/>
      <c r="E9" s="115"/>
      <c r="F9" s="116"/>
      <c r="G9" s="115"/>
      <c r="H9" s="114"/>
      <c r="I9" s="115"/>
      <c r="J9" s="114"/>
      <c r="K9" s="115"/>
      <c r="L9" s="114"/>
      <c r="M9" s="115"/>
      <c r="N9" s="114"/>
      <c r="O9" s="117"/>
      <c r="P9" s="152"/>
      <c r="Q9" s="153"/>
      <c r="R9" s="153"/>
      <c r="S9" s="153"/>
      <c r="T9" s="118"/>
      <c r="U9" s="119"/>
      <c r="V9" s="120"/>
      <c r="W9" s="120"/>
      <c r="X9" s="120"/>
      <c r="Y9" s="120"/>
      <c r="Z9" s="120"/>
      <c r="AA9" s="120"/>
      <c r="AB9" s="121"/>
      <c r="AC9" s="120"/>
      <c r="AD9" s="115"/>
      <c r="AE9" s="114"/>
      <c r="AF9" s="115"/>
      <c r="AG9" s="116"/>
      <c r="AH9" s="122"/>
      <c r="AI9" s="123"/>
      <c r="AJ9" s="124"/>
      <c r="AK9" s="125"/>
      <c r="AL9" s="126"/>
      <c r="AM9" s="127"/>
      <c r="AN9" s="128"/>
      <c r="AP9" s="156" t="s">
        <v>134</v>
      </c>
      <c r="AQ9" s="156" t="s">
        <v>135</v>
      </c>
      <c r="AR9" s="156"/>
    </row>
    <row r="10" spans="1:40" ht="18" customHeight="1" thickBot="1">
      <c r="A10" s="104" t="s">
        <v>44</v>
      </c>
      <c r="B10" s="105" t="s">
        <v>45</v>
      </c>
      <c r="C10" s="129" t="s">
        <v>144</v>
      </c>
      <c r="D10" s="60">
        <f>MAX(C11:C31)</f>
        <v>4</v>
      </c>
      <c r="E10" s="60"/>
      <c r="F10" s="61"/>
      <c r="G10" s="62"/>
      <c r="H10" s="60"/>
      <c r="I10" s="62"/>
      <c r="J10" s="60"/>
      <c r="K10" s="62"/>
      <c r="L10" s="60"/>
      <c r="M10" s="62"/>
      <c r="N10" s="60"/>
      <c r="O10" s="63"/>
      <c r="P10" s="63"/>
      <c r="Q10" s="63"/>
      <c r="R10" s="63"/>
      <c r="S10" s="63"/>
      <c r="T10" s="63"/>
      <c r="U10" s="64">
        <f aca="true" t="shared" si="0" ref="U10:AA10">SUBTOTAL(9,U11:U31)</f>
        <v>9180000</v>
      </c>
      <c r="V10" s="64">
        <f t="shared" si="0"/>
        <v>2530000</v>
      </c>
      <c r="W10" s="64">
        <f t="shared" si="0"/>
        <v>6004000</v>
      </c>
      <c r="X10" s="64">
        <f t="shared" si="0"/>
        <v>20000</v>
      </c>
      <c r="Y10" s="64">
        <f t="shared" si="0"/>
        <v>10000</v>
      </c>
      <c r="Z10" s="64">
        <f t="shared" si="0"/>
        <v>10000</v>
      </c>
      <c r="AA10" s="64">
        <f t="shared" si="0"/>
        <v>626000</v>
      </c>
      <c r="AB10" s="74"/>
      <c r="AC10" s="64">
        <f>SUBTOTAL(9,AC11:AC31)</f>
        <v>600000</v>
      </c>
      <c r="AD10" s="60"/>
      <c r="AE10" s="60"/>
      <c r="AF10" s="60"/>
      <c r="AG10" s="61"/>
      <c r="AH10" s="60">
        <f>SUBTOTAL(9,AH11:AH31)</f>
        <v>3</v>
      </c>
      <c r="AI10" s="65">
        <f>SUBTOTAL(9,AI11:AI31)</f>
        <v>5704000</v>
      </c>
      <c r="AJ10" s="66">
        <f>ROUNDDOWN(AI10*1/15,-3)</f>
        <v>380000</v>
      </c>
      <c r="AK10" s="66"/>
      <c r="AL10" s="66"/>
      <c r="AM10" s="66"/>
      <c r="AN10" s="60">
        <f>SUBTOTAL(9,AN11:AN31)</f>
        <v>0</v>
      </c>
    </row>
    <row r="11" spans="1:44" ht="18" customHeight="1">
      <c r="A11" s="103" t="s">
        <v>44</v>
      </c>
      <c r="B11" s="106" t="s">
        <v>45</v>
      </c>
      <c r="C11" s="77">
        <v>1</v>
      </c>
      <c r="D11" s="78" t="s">
        <v>53</v>
      </c>
      <c r="E11" s="78">
        <v>1</v>
      </c>
      <c r="F11" s="23" t="str">
        <f>IF(E11&gt;0,VLOOKUP(E11,'整理番号表'!D$5:E$6,2,FALSE),"")</f>
        <v>農業者</v>
      </c>
      <c r="G11" s="79">
        <v>2</v>
      </c>
      <c r="H11" s="23" t="str">
        <f>IF(G11&gt;0,VLOOKUP(G11,'整理番号表'!D$10:E$23,2,FALSE),"")</f>
        <v>ハウス（鉄骨）</v>
      </c>
      <c r="I11" s="79">
        <v>1</v>
      </c>
      <c r="J11" s="23" t="str">
        <f>IF(I11&gt;0,VLOOKUP(I11,'整理番号表'!H$5:I$6,2,FALSE),"")</f>
        <v>加入している</v>
      </c>
      <c r="K11" s="79">
        <v>1</v>
      </c>
      <c r="L11" s="23" t="str">
        <f>IF(K11&gt;0,VLOOKUP(K11,'整理番号表'!H$10:I$11,2,FALSE),"")</f>
        <v>原形復旧に該当する</v>
      </c>
      <c r="M11" s="79">
        <v>2</v>
      </c>
      <c r="N11" s="23" t="str">
        <f>IF(M11&gt;0,VLOOKUP(M11,'整理番号表'!K$5:L$19,2,FALSE),"")</f>
        <v>ハウス（鉄骨）</v>
      </c>
      <c r="O11" s="80" t="s">
        <v>140</v>
      </c>
      <c r="P11" s="130" t="s">
        <v>136</v>
      </c>
      <c r="Q11" s="130" t="s">
        <v>132</v>
      </c>
      <c r="R11" s="170">
        <f>IF(P11="",0,INDEX('整理番号表'!$X$6:$AM$11,MATCH(P11,'整理番号表'!$W$6:$W$11,0),MATCH(Q11,'整理番号表'!$X$5:$AM$5,0)))</f>
        <v>76</v>
      </c>
      <c r="S11" s="80"/>
      <c r="T11" s="80">
        <v>1</v>
      </c>
      <c r="U11" s="81">
        <v>1080000</v>
      </c>
      <c r="V11" s="159">
        <f>IF(U11&gt;0,IF(T11=1,MIN(ROUNDDOWN((U11-AP11)*0.3,-3),ROUNDDOWN(U11-AP11-X11-W11,-3),ROUNDDOWN((U11-AP11)*(1/2-R11/100*4/10),-3)),MIN(ROUNDDOWN(U11*0.3,-3),ROUNDDOWN(U11-X11-W11,-3),ROUNDDOWN(U11*(1/2-R11/100*4/10),-3))),"")</f>
        <v>196000</v>
      </c>
      <c r="W11" s="82">
        <v>804000</v>
      </c>
      <c r="X11" s="161">
        <f>IF(U11&gt;0,SUM(Y11:Z11),"")</f>
        <v>0</v>
      </c>
      <c r="Y11" s="26"/>
      <c r="Z11" s="26"/>
      <c r="AA11" s="161">
        <f>IF(U11&gt;0,U11-V11-W11-X11,"")</f>
        <v>80000</v>
      </c>
      <c r="AB11" s="163">
        <f>IF(U11&gt;0,IF(V11/U11&lt;=0.3,V11/U11,"補助対象外"),"")</f>
        <v>0.1814814814814815</v>
      </c>
      <c r="AC11" s="26">
        <v>500000</v>
      </c>
      <c r="AD11" s="28">
        <v>1</v>
      </c>
      <c r="AE11" s="24" t="str">
        <f>IF(AD11&gt;0,VLOOKUP(AD11,'整理番号表'!O$5:P$14,2,FALSE),"")</f>
        <v>農協</v>
      </c>
      <c r="AF11" s="28">
        <v>8</v>
      </c>
      <c r="AG11" s="23" t="str">
        <f>IF(AF11&gt;0,VLOOKUP(AF11,'整理番号表'!R$5:S$12,2,FALSE),"")</f>
        <v>一般資金（プロパー資金）</v>
      </c>
      <c r="AH11" s="28">
        <v>1</v>
      </c>
      <c r="AI11" s="25">
        <f aca="true" t="shared" si="1" ref="AI11:AI31">IF(AH11=1,W11,0)</f>
        <v>804000</v>
      </c>
      <c r="AJ11" s="29"/>
      <c r="AK11" s="166">
        <v>1</v>
      </c>
      <c r="AL11" s="7" t="str">
        <f>IF(AK11&gt;0,VLOOKUP(AK11,'整理番号表'!R$16:S$17,2,FALSE),"")</f>
        <v>国庫補助事業を活用している</v>
      </c>
      <c r="AM11" s="168" t="s">
        <v>137</v>
      </c>
      <c r="AN11" s="99"/>
      <c r="AP11" s="157">
        <f>IF(U11&gt;0,IF($T11=1,ROUNDDOWN(U11*8/108,0)),"")</f>
        <v>80000</v>
      </c>
      <c r="AQ11" s="157">
        <f>IF(U11&gt;0,IF($T11=1,ROUNDDOWN(AP11*AR11,0),""),"")</f>
        <v>15680</v>
      </c>
      <c r="AR11" s="158">
        <f>IF(U11&gt;0,IF($T11=1,ROUNDDOWN(V11/(U11-AP11),5),""),"")</f>
        <v>0.196</v>
      </c>
    </row>
    <row r="12" spans="1:44" ht="18" customHeight="1">
      <c r="A12" s="107" t="s">
        <v>44</v>
      </c>
      <c r="B12" s="108" t="s">
        <v>45</v>
      </c>
      <c r="C12" s="83">
        <f>IF(D12="","",IF(D12&lt;&gt;D11,SUM(C11)+1,C11))</f>
        <v>2</v>
      </c>
      <c r="D12" s="84" t="s">
        <v>54</v>
      </c>
      <c r="E12" s="84">
        <v>2</v>
      </c>
      <c r="F12" s="7" t="str">
        <f>IF(E12&gt;0,VLOOKUP(E12,'整理番号表'!D$5:E$6,2,FALSE),"")</f>
        <v>農業者の組織する団体</v>
      </c>
      <c r="G12" s="85">
        <v>1</v>
      </c>
      <c r="H12" s="7" t="str">
        <f>IF(G12&gt;0,VLOOKUP(G12,'整理番号表'!D$10:E$23,2,FALSE),"")</f>
        <v>ハウス（パイプ）</v>
      </c>
      <c r="I12" s="85">
        <v>1</v>
      </c>
      <c r="J12" s="7" t="str">
        <f>IF(I12&gt;0,VLOOKUP(I12,'整理番号表'!H$5:I$6,2,FALSE),"")</f>
        <v>加入している</v>
      </c>
      <c r="K12" s="85">
        <v>1</v>
      </c>
      <c r="L12" s="7" t="str">
        <f>IF(K12&gt;0,VLOOKUP(K12,'整理番号表'!H$10:I$11,2,FALSE),"")</f>
        <v>原形復旧に該当する</v>
      </c>
      <c r="M12" s="85">
        <v>1</v>
      </c>
      <c r="N12" s="7" t="str">
        <f>IF(M12&gt;0,VLOOKUP(M12,'整理番号表'!K$5:L$19,2,FALSE),"")</f>
        <v>ハウス（パイプ）</v>
      </c>
      <c r="O12" s="9" t="s">
        <v>141</v>
      </c>
      <c r="P12" s="130" t="s">
        <v>133</v>
      </c>
      <c r="Q12" s="130" t="s">
        <v>131</v>
      </c>
      <c r="R12" s="170">
        <f>IF(P12="",0,INDEX('整理番号表'!$X$6:$AM$11,MATCH(P12,'整理番号表'!$W$6:$W$11,0),MATCH(Q12,'整理番号表'!$X$5:$AM$5,0)))</f>
        <v>50</v>
      </c>
      <c r="S12" s="80"/>
      <c r="T12" s="80"/>
      <c r="U12" s="81">
        <v>540000</v>
      </c>
      <c r="V12" s="159">
        <f aca="true" t="shared" si="2" ref="V12:V31">IF(U12&gt;0,IF(T12=1,MIN(ROUNDDOWN((U12-AP12)*0.3,-3),ROUNDDOWN(U12-AP12-X12-W12,-3),ROUNDDOWN((U12-AP12)*(1/2-R12/100*4/10),-3)),MIN(ROUNDDOWN(U12*0.3,-3),ROUNDDOWN(U12-X12-W12,-3),ROUNDDOWN(U12*(1/2-R12/100*4/10),-3))),"")</f>
        <v>162000</v>
      </c>
      <c r="W12" s="82">
        <v>300000</v>
      </c>
      <c r="X12" s="161">
        <f aca="true" t="shared" si="3" ref="X12:X31">IF(U12&gt;0,SUM(Y12:Z12),"")</f>
        <v>20000</v>
      </c>
      <c r="Y12" s="26">
        <v>10000</v>
      </c>
      <c r="Z12" s="26">
        <v>10000</v>
      </c>
      <c r="AA12" s="161">
        <f aca="true" t="shared" si="4" ref="AA12:AA31">IF(U12&gt;0,U12-V12-W12-X12,"")</f>
        <v>58000</v>
      </c>
      <c r="AB12" s="163">
        <f>IF(U12&gt;0,IF(V12/U12&lt;=0.3,V12/U12,"補助対象外"),"")</f>
        <v>0.3</v>
      </c>
      <c r="AC12" s="26">
        <v>100000</v>
      </c>
      <c r="AD12" s="6">
        <v>6</v>
      </c>
      <c r="AE12" s="24" t="str">
        <f>IF(AD12&gt;0,VLOOKUP(AD12,'整理番号表'!O$5:P$14,2,FALSE),"")</f>
        <v>銀行</v>
      </c>
      <c r="AF12" s="6">
        <v>8</v>
      </c>
      <c r="AG12" s="7" t="str">
        <f>IF(AF12&gt;0,VLOOKUP(AF12,'整理番号表'!R$5:S$12,2,FALSE),"")</f>
        <v>一般資金（プロパー資金）</v>
      </c>
      <c r="AH12" s="6"/>
      <c r="AI12" s="8">
        <f t="shared" si="1"/>
        <v>0</v>
      </c>
      <c r="AJ12" s="30"/>
      <c r="AK12" s="166">
        <v>2</v>
      </c>
      <c r="AL12" s="7" t="str">
        <f>IF(AK12&gt;0,VLOOKUP(AK12,'整理番号表'!R$16:S$17,2,FALSE),"")</f>
        <v>国庫補助事業を活用していない</v>
      </c>
      <c r="AM12" s="168"/>
      <c r="AN12" s="99"/>
      <c r="AP12" s="157" t="b">
        <f aca="true" t="shared" si="5" ref="AP12:AP31">IF(U12&gt;0,IF($T12=1,ROUNDDOWN(U12*8/108,0)),"")</f>
        <v>0</v>
      </c>
      <c r="AQ12" s="157">
        <f aca="true" t="shared" si="6" ref="AQ12:AQ31">IF(U12&gt;0,IF($T12=1,ROUNDDOWN(AP12*AR12,0),""),"")</f>
      </c>
      <c r="AR12" s="158">
        <f aca="true" t="shared" si="7" ref="AR12:AR31">IF(U12&gt;0,IF($T12=1,ROUNDDOWN(V12/(U12-AP12),5),""),"")</f>
      </c>
    </row>
    <row r="13" spans="1:44" ht="18" customHeight="1">
      <c r="A13" s="107" t="s">
        <v>44</v>
      </c>
      <c r="B13" s="108" t="s">
        <v>138</v>
      </c>
      <c r="C13" s="83">
        <f aca="true" t="shared" si="8" ref="C13:C31">IF(D13="","",IF(D13&lt;&gt;D12,SUM(C12)+1,C12))</f>
        <v>3</v>
      </c>
      <c r="D13" s="84" t="s">
        <v>139</v>
      </c>
      <c r="E13" s="84">
        <v>1</v>
      </c>
      <c r="F13" s="7" t="str">
        <f>IF(E13&gt;0,VLOOKUP(E13,'整理番号表'!D$5:E$6,2,FALSE),"")</f>
        <v>農業者</v>
      </c>
      <c r="G13" s="85">
        <v>8</v>
      </c>
      <c r="H13" s="7" t="str">
        <f>IF(G13&gt;0,VLOOKUP(G13,'整理番号表'!D$10:E$23,2,FALSE),"")</f>
        <v>畜舎（養豚）</v>
      </c>
      <c r="I13" s="85">
        <v>2</v>
      </c>
      <c r="J13" s="7" t="str">
        <f>IF(I13&gt;0,VLOOKUP(I13,'整理番号表'!H$5:I$6,2,FALSE),"")</f>
        <v>加入していない</v>
      </c>
      <c r="K13" s="85">
        <v>1</v>
      </c>
      <c r="L13" s="7" t="str">
        <f>IF(K13&gt;0,VLOOKUP(K13,'整理番号表'!H$10:I$11,2,FALSE),"")</f>
        <v>原形復旧に該当する</v>
      </c>
      <c r="M13" s="85">
        <v>8</v>
      </c>
      <c r="N13" s="7" t="str">
        <f>IF(M13&gt;0,VLOOKUP(M13,'整理番号表'!K$5:L$19,2,FALSE),"")</f>
        <v>畜舎（養豚）</v>
      </c>
      <c r="O13" s="9" t="s">
        <v>142</v>
      </c>
      <c r="P13" s="130"/>
      <c r="Q13" s="130"/>
      <c r="R13" s="170">
        <f>IF(P13="",0,INDEX('整理番号表'!$X$6:$AM$11,MATCH(P13,'整理番号表'!$W$6:$W$11,0),MATCH(Q13,'整理番号表'!$X$5:$AM$5,0)))</f>
        <v>0</v>
      </c>
      <c r="S13" s="80"/>
      <c r="T13" s="80"/>
      <c r="U13" s="81">
        <v>3240000</v>
      </c>
      <c r="V13" s="159">
        <f t="shared" si="2"/>
        <v>972000</v>
      </c>
      <c r="W13" s="82">
        <v>2100000</v>
      </c>
      <c r="X13" s="161">
        <f t="shared" si="3"/>
        <v>0</v>
      </c>
      <c r="Y13" s="26"/>
      <c r="Z13" s="26"/>
      <c r="AA13" s="161">
        <f t="shared" si="4"/>
        <v>168000</v>
      </c>
      <c r="AB13" s="163">
        <f aca="true" t="shared" si="9" ref="AB13:AB31">IF(U13&gt;0,IF(V13/U13&lt;=0.3,V13/U13,"補助対象外"),"")</f>
        <v>0.3</v>
      </c>
      <c r="AC13" s="26"/>
      <c r="AD13" s="6">
        <v>4</v>
      </c>
      <c r="AE13" s="24" t="str">
        <f>IF(AD13&gt;0,VLOOKUP(AD13,'整理番号表'!O$5:P$14,2,FALSE),"")</f>
        <v>政策公庫</v>
      </c>
      <c r="AF13" s="6">
        <v>4</v>
      </c>
      <c r="AG13" s="7" t="str">
        <f>IF(AF13&gt;0,VLOOKUP(AF13,'整理番号表'!R$5:S$12,2,FALSE),"")</f>
        <v>公庫資金（スーパーＬ）直貸</v>
      </c>
      <c r="AH13" s="6">
        <v>1</v>
      </c>
      <c r="AI13" s="8">
        <f t="shared" si="1"/>
        <v>2100000</v>
      </c>
      <c r="AJ13" s="30"/>
      <c r="AK13" s="166">
        <v>2</v>
      </c>
      <c r="AL13" s="7" t="str">
        <f>IF(AK13&gt;0,VLOOKUP(AK13,'整理番号表'!R$16:S$17,2,FALSE),"")</f>
        <v>国庫補助事業を活用していない</v>
      </c>
      <c r="AM13" s="168"/>
      <c r="AN13" s="99"/>
      <c r="AP13" s="157" t="b">
        <f t="shared" si="5"/>
        <v>0</v>
      </c>
      <c r="AQ13" s="157">
        <f>IF(U13&gt;0,IF($T13=1,ROUNDDOWN(AP13*AR13,0),""),"")</f>
      </c>
      <c r="AR13" s="158">
        <f>IF(U13&gt;0,IF($T13=1,ROUNDDOWN(V13/(U13-AP13),5),""),"")</f>
      </c>
    </row>
    <row r="14" spans="1:44" ht="18" customHeight="1">
      <c r="A14" s="107" t="s">
        <v>44</v>
      </c>
      <c r="B14" s="108" t="s">
        <v>138</v>
      </c>
      <c r="C14" s="83">
        <f t="shared" si="8"/>
        <v>4</v>
      </c>
      <c r="D14" s="84" t="s">
        <v>146</v>
      </c>
      <c r="E14" s="84">
        <v>1</v>
      </c>
      <c r="F14" s="7" t="str">
        <f>IF(E14&gt;0,VLOOKUP(E14,'整理番号表'!D$5:E$6,2,FALSE),"")</f>
        <v>農業者</v>
      </c>
      <c r="G14" s="85">
        <v>5</v>
      </c>
      <c r="H14" s="7" t="str">
        <f>IF(G14&gt;0,VLOOKUP(G14,'整理番号表'!D$10:E$23,2,FALSE),"")</f>
        <v>乾燥調整施設</v>
      </c>
      <c r="I14" s="85">
        <v>2</v>
      </c>
      <c r="J14" s="7" t="str">
        <f>IF(I14&gt;0,VLOOKUP(I14,'整理番号表'!H$5:I$6,2,FALSE),"")</f>
        <v>加入していない</v>
      </c>
      <c r="K14" s="85">
        <v>1</v>
      </c>
      <c r="L14" s="7" t="str">
        <f>IF(K14&gt;0,VLOOKUP(K14,'整理番号表'!H$10:I$11,2,FALSE),"")</f>
        <v>原形復旧に該当する</v>
      </c>
      <c r="M14" s="85">
        <v>5</v>
      </c>
      <c r="N14" s="7" t="str">
        <f>IF(M14&gt;0,VLOOKUP(M14,'整理番号表'!K$5:L$19,2,FALSE),"")</f>
        <v>乾燥調整施設</v>
      </c>
      <c r="O14" s="9" t="s">
        <v>143</v>
      </c>
      <c r="P14" s="130"/>
      <c r="Q14" s="130"/>
      <c r="R14" s="170">
        <f>IF(P14="",0,INDEX('整理番号表'!$X$6:$AM$11,MATCH(P14,'整理番号表'!$W$6:$W$11,0),MATCH(Q14,'整理番号表'!$X$5:$AM$5,0)))</f>
        <v>0</v>
      </c>
      <c r="S14" s="80"/>
      <c r="T14" s="80">
        <v>1</v>
      </c>
      <c r="U14" s="81">
        <v>4320000</v>
      </c>
      <c r="V14" s="159">
        <f t="shared" si="2"/>
        <v>1200000</v>
      </c>
      <c r="W14" s="81">
        <v>2800000</v>
      </c>
      <c r="X14" s="161">
        <f t="shared" si="3"/>
        <v>0</v>
      </c>
      <c r="Y14" s="27"/>
      <c r="Z14" s="27"/>
      <c r="AA14" s="161">
        <f t="shared" si="4"/>
        <v>320000</v>
      </c>
      <c r="AB14" s="163">
        <f t="shared" si="9"/>
        <v>0.2777777777777778</v>
      </c>
      <c r="AC14" s="27"/>
      <c r="AD14" s="6">
        <v>7</v>
      </c>
      <c r="AE14" s="24" t="str">
        <f>IF(AD14&gt;0,VLOOKUP(AD14,'整理番号表'!O$5:P$14,2,FALSE),"")</f>
        <v>信用金庫</v>
      </c>
      <c r="AF14" s="6">
        <v>8</v>
      </c>
      <c r="AG14" s="7" t="str">
        <f>IF(AF14&gt;0,VLOOKUP(AF14,'整理番号表'!R$5:S$12,2,FALSE),"")</f>
        <v>一般資金（プロパー資金）</v>
      </c>
      <c r="AH14" s="6">
        <v>1</v>
      </c>
      <c r="AI14" s="8">
        <f t="shared" si="1"/>
        <v>2800000</v>
      </c>
      <c r="AJ14" s="30"/>
      <c r="AK14" s="166">
        <v>2</v>
      </c>
      <c r="AL14" s="7" t="str">
        <f>IF(AK14&gt;0,VLOOKUP(AK14,'整理番号表'!R$16:S$17,2,FALSE),"")</f>
        <v>国庫補助事業を活用していない</v>
      </c>
      <c r="AM14" s="168"/>
      <c r="AN14" s="99"/>
      <c r="AP14" s="157">
        <f t="shared" si="5"/>
        <v>320000</v>
      </c>
      <c r="AQ14" s="157">
        <f t="shared" si="6"/>
        <v>96000</v>
      </c>
      <c r="AR14" s="158">
        <f t="shared" si="7"/>
        <v>0.3</v>
      </c>
    </row>
    <row r="15" spans="1:44" ht="18" customHeight="1">
      <c r="A15" s="107"/>
      <c r="B15" s="108"/>
      <c r="C15" s="83">
        <f t="shared" si="8"/>
      </c>
      <c r="D15" s="84"/>
      <c r="E15" s="84"/>
      <c r="F15" s="7">
        <f>IF(E15&gt;0,VLOOKUP(E15,'整理番号表'!D$5:E$6,2,FALSE),"")</f>
      </c>
      <c r="G15" s="85"/>
      <c r="H15" s="7">
        <f>IF(G15&gt;0,VLOOKUP(G15,'整理番号表'!D$10:E$23,2,FALSE),"")</f>
      </c>
      <c r="I15" s="85"/>
      <c r="J15" s="7">
        <f>IF(I15&gt;0,VLOOKUP(I15,'整理番号表'!H$5:I$6,2,FALSE),"")</f>
      </c>
      <c r="K15" s="85"/>
      <c r="L15" s="7">
        <f>IF(K15&gt;0,VLOOKUP(K15,'整理番号表'!H$10:I$11,2,FALSE),"")</f>
      </c>
      <c r="M15" s="85"/>
      <c r="N15" s="7">
        <f>IF(M15&gt;0,VLOOKUP(M15,'整理番号表'!K$5:L$19,2,FALSE),"")</f>
      </c>
      <c r="O15" s="9"/>
      <c r="P15" s="130"/>
      <c r="Q15" s="130"/>
      <c r="R15" s="170">
        <f>IF(P15="",0,INDEX('整理番号表'!$X$6:$AM$11,MATCH(P15,'整理番号表'!$W$6:$W$11,0),MATCH(Q15,'整理番号表'!$X$5:$AM$5,0)))</f>
        <v>0</v>
      </c>
      <c r="S15" s="80"/>
      <c r="T15" s="80"/>
      <c r="U15" s="81"/>
      <c r="V15" s="159">
        <f t="shared" si="2"/>
      </c>
      <c r="W15" s="81"/>
      <c r="X15" s="161">
        <f t="shared" si="3"/>
      </c>
      <c r="Y15" s="27"/>
      <c r="Z15" s="27"/>
      <c r="AA15" s="161">
        <f t="shared" si="4"/>
      </c>
      <c r="AB15" s="163">
        <f t="shared" si="9"/>
      </c>
      <c r="AC15" s="27"/>
      <c r="AD15" s="6"/>
      <c r="AE15" s="24">
        <f>IF(AD15&gt;0,VLOOKUP(AD15,'整理番号表'!O$5:P$14,2,FALSE),"")</f>
      </c>
      <c r="AF15" s="6"/>
      <c r="AG15" s="7">
        <f>IF(AF15&gt;0,VLOOKUP(AF15,'整理番号表'!R$5:S$12,2,FALSE),"")</f>
      </c>
      <c r="AH15" s="6"/>
      <c r="AI15" s="8">
        <f t="shared" si="1"/>
        <v>0</v>
      </c>
      <c r="AJ15" s="30"/>
      <c r="AK15" s="166"/>
      <c r="AL15" s="7">
        <f>IF(AK15&gt;0,VLOOKUP(AK15,'整理番号表'!R$16:S$17,2,FALSE),"")</f>
      </c>
      <c r="AM15" s="168"/>
      <c r="AN15" s="99"/>
      <c r="AP15" s="157">
        <f t="shared" si="5"/>
      </c>
      <c r="AQ15" s="157">
        <f t="shared" si="6"/>
      </c>
      <c r="AR15" s="158">
        <f t="shared" si="7"/>
      </c>
    </row>
    <row r="16" spans="1:44" ht="18" customHeight="1">
      <c r="A16" s="107"/>
      <c r="B16" s="108"/>
      <c r="C16" s="83">
        <f t="shared" si="8"/>
      </c>
      <c r="D16" s="84"/>
      <c r="E16" s="84"/>
      <c r="F16" s="7">
        <f>IF(E16&gt;0,VLOOKUP(E16,'整理番号表'!D$5:E$6,2,FALSE),"")</f>
      </c>
      <c r="G16" s="85"/>
      <c r="H16" s="7">
        <f>IF(G16&gt;0,VLOOKUP(G16,'整理番号表'!D$10:E$23,2,FALSE),"")</f>
      </c>
      <c r="I16" s="85"/>
      <c r="J16" s="7">
        <f>IF(I16&gt;0,VLOOKUP(I16,'整理番号表'!H$5:I$6,2,FALSE),"")</f>
      </c>
      <c r="K16" s="85"/>
      <c r="L16" s="7">
        <f>IF(K16&gt;0,VLOOKUP(K16,'整理番号表'!H$10:I$11,2,FALSE),"")</f>
      </c>
      <c r="M16" s="85"/>
      <c r="N16" s="7">
        <f>IF(M16&gt;0,VLOOKUP(M16,'整理番号表'!K$5:L$19,2,FALSE),"")</f>
      </c>
      <c r="O16" s="9"/>
      <c r="P16" s="130"/>
      <c r="Q16" s="130"/>
      <c r="R16" s="170">
        <f>IF(P16="",0,INDEX('整理番号表'!$X$6:$AM$11,MATCH(P16,'整理番号表'!$W$6:$W$11,0),MATCH(Q16,'整理番号表'!$X$5:$AM$5,0)))</f>
        <v>0</v>
      </c>
      <c r="S16" s="80"/>
      <c r="T16" s="80"/>
      <c r="U16" s="81"/>
      <c r="V16" s="159">
        <f t="shared" si="2"/>
      </c>
      <c r="W16" s="81"/>
      <c r="X16" s="161">
        <f t="shared" si="3"/>
      </c>
      <c r="Y16" s="27"/>
      <c r="Z16" s="27"/>
      <c r="AA16" s="161">
        <f t="shared" si="4"/>
      </c>
      <c r="AB16" s="163">
        <f t="shared" si="9"/>
      </c>
      <c r="AC16" s="27"/>
      <c r="AD16" s="6"/>
      <c r="AE16" s="24">
        <f>IF(AD16&gt;0,VLOOKUP(AD16,'整理番号表'!O$5:P$14,2,FALSE),"")</f>
      </c>
      <c r="AF16" s="6"/>
      <c r="AG16" s="7">
        <f>IF(AF16&gt;0,VLOOKUP(AF16,'整理番号表'!R$5:S$12,2,FALSE),"")</f>
      </c>
      <c r="AH16" s="6"/>
      <c r="AI16" s="8">
        <f t="shared" si="1"/>
        <v>0</v>
      </c>
      <c r="AJ16" s="30"/>
      <c r="AK16" s="166"/>
      <c r="AL16" s="7">
        <f>IF(AK16&gt;0,VLOOKUP(AK16,'整理番号表'!R$16:S$17,2,FALSE),"")</f>
      </c>
      <c r="AM16" s="168"/>
      <c r="AN16" s="99"/>
      <c r="AP16" s="157">
        <f t="shared" si="5"/>
      </c>
      <c r="AQ16" s="157">
        <f t="shared" si="6"/>
      </c>
      <c r="AR16" s="158">
        <f t="shared" si="7"/>
      </c>
    </row>
    <row r="17" spans="1:44" ht="18" customHeight="1">
      <c r="A17" s="107"/>
      <c r="B17" s="108"/>
      <c r="C17" s="83">
        <f t="shared" si="8"/>
      </c>
      <c r="D17" s="84"/>
      <c r="E17" s="84"/>
      <c r="F17" s="7">
        <f>IF(E17&gt;0,VLOOKUP(E17,'整理番号表'!D$5:E$6,2,FALSE),"")</f>
      </c>
      <c r="G17" s="85"/>
      <c r="H17" s="7">
        <f>IF(G17&gt;0,VLOOKUP(G17,'整理番号表'!D$10:E$23,2,FALSE),"")</f>
      </c>
      <c r="I17" s="85"/>
      <c r="J17" s="7">
        <f>IF(I17&gt;0,VLOOKUP(I17,'整理番号表'!H$5:I$6,2,FALSE),"")</f>
      </c>
      <c r="K17" s="85"/>
      <c r="L17" s="7">
        <f>IF(K17&gt;0,VLOOKUP(K17,'整理番号表'!H$10:I$11,2,FALSE),"")</f>
      </c>
      <c r="M17" s="85"/>
      <c r="N17" s="7">
        <f>IF(M17&gt;0,VLOOKUP(M17,'整理番号表'!K$5:L$19,2,FALSE),"")</f>
      </c>
      <c r="O17" s="9"/>
      <c r="P17" s="130"/>
      <c r="Q17" s="130"/>
      <c r="R17" s="170">
        <f>IF(P17="",0,INDEX('整理番号表'!$X$6:$AM$11,MATCH(P17,'整理番号表'!$W$6:$W$11,0),MATCH(Q17,'整理番号表'!$X$5:$AM$5,0)))</f>
        <v>0</v>
      </c>
      <c r="S17" s="80"/>
      <c r="T17" s="80"/>
      <c r="U17" s="81"/>
      <c r="V17" s="159">
        <f t="shared" si="2"/>
      </c>
      <c r="W17" s="81"/>
      <c r="X17" s="161">
        <f t="shared" si="3"/>
      </c>
      <c r="Y17" s="27"/>
      <c r="Z17" s="27"/>
      <c r="AA17" s="161">
        <f t="shared" si="4"/>
      </c>
      <c r="AB17" s="163">
        <f t="shared" si="9"/>
      </c>
      <c r="AC17" s="27"/>
      <c r="AD17" s="6"/>
      <c r="AE17" s="24">
        <f>IF(AD17&gt;0,VLOOKUP(AD17,'整理番号表'!O$5:P$14,2,FALSE),"")</f>
      </c>
      <c r="AF17" s="6"/>
      <c r="AG17" s="7">
        <f>IF(AF17&gt;0,VLOOKUP(AF17,'整理番号表'!R$5:S$12,2,FALSE),"")</f>
      </c>
      <c r="AH17" s="6"/>
      <c r="AI17" s="8">
        <f t="shared" si="1"/>
        <v>0</v>
      </c>
      <c r="AJ17" s="30"/>
      <c r="AK17" s="166"/>
      <c r="AL17" s="7">
        <f>IF(AK17&gt;0,VLOOKUP(AK17,'整理番号表'!R$16:S$17,2,FALSE),"")</f>
      </c>
      <c r="AM17" s="168"/>
      <c r="AN17" s="99"/>
      <c r="AP17" s="157">
        <f t="shared" si="5"/>
      </c>
      <c r="AQ17" s="157">
        <f t="shared" si="6"/>
      </c>
      <c r="AR17" s="158">
        <f t="shared" si="7"/>
      </c>
    </row>
    <row r="18" spans="1:44" ht="18" customHeight="1">
      <c r="A18" s="107"/>
      <c r="B18" s="108"/>
      <c r="C18" s="83">
        <f t="shared" si="8"/>
      </c>
      <c r="D18" s="84"/>
      <c r="E18" s="84"/>
      <c r="F18" s="7">
        <f>IF(E18&gt;0,VLOOKUP(E18,'整理番号表'!D$5:E$6,2,FALSE),"")</f>
      </c>
      <c r="G18" s="85"/>
      <c r="H18" s="7">
        <f>IF(G18&gt;0,VLOOKUP(G18,'整理番号表'!D$10:E$23,2,FALSE),"")</f>
      </c>
      <c r="I18" s="85"/>
      <c r="J18" s="7">
        <f>IF(I18&gt;0,VLOOKUP(I18,'整理番号表'!H$5:I$6,2,FALSE),"")</f>
      </c>
      <c r="K18" s="85"/>
      <c r="L18" s="7">
        <f>IF(K18&gt;0,VLOOKUP(K18,'整理番号表'!H$10:I$11,2,FALSE),"")</f>
      </c>
      <c r="M18" s="85"/>
      <c r="N18" s="7">
        <f>IF(M18&gt;0,VLOOKUP(M18,'整理番号表'!K$5:L$19,2,FALSE),"")</f>
      </c>
      <c r="O18" s="9"/>
      <c r="P18" s="130"/>
      <c r="Q18" s="130"/>
      <c r="R18" s="170">
        <f>IF(P18="",0,INDEX('整理番号表'!$X$6:$AM$11,MATCH(P18,'整理番号表'!$W$6:$W$11,0),MATCH(Q18,'整理番号表'!$X$5:$AM$5,0)))</f>
        <v>0</v>
      </c>
      <c r="S18" s="80"/>
      <c r="T18" s="80"/>
      <c r="U18" s="81"/>
      <c r="V18" s="159">
        <f t="shared" si="2"/>
      </c>
      <c r="W18" s="81"/>
      <c r="X18" s="161">
        <f t="shared" si="3"/>
      </c>
      <c r="Y18" s="27"/>
      <c r="Z18" s="27"/>
      <c r="AA18" s="161">
        <f t="shared" si="4"/>
      </c>
      <c r="AB18" s="163">
        <f t="shared" si="9"/>
      </c>
      <c r="AC18" s="27"/>
      <c r="AD18" s="6"/>
      <c r="AE18" s="24">
        <f>IF(AD18&gt;0,VLOOKUP(AD18,'整理番号表'!O$5:P$14,2,FALSE),"")</f>
      </c>
      <c r="AF18" s="6"/>
      <c r="AG18" s="7">
        <f>IF(AF18&gt;0,VLOOKUP(AF18,'整理番号表'!R$5:S$12,2,FALSE),"")</f>
      </c>
      <c r="AH18" s="6"/>
      <c r="AI18" s="8">
        <f t="shared" si="1"/>
        <v>0</v>
      </c>
      <c r="AJ18" s="30"/>
      <c r="AK18" s="166"/>
      <c r="AL18" s="7">
        <f>IF(AK18&gt;0,VLOOKUP(AK18,'整理番号表'!R$16:S$17,2,FALSE),"")</f>
      </c>
      <c r="AM18" s="168"/>
      <c r="AN18" s="99"/>
      <c r="AP18" s="157">
        <f t="shared" si="5"/>
      </c>
      <c r="AQ18" s="157">
        <f t="shared" si="6"/>
      </c>
      <c r="AR18" s="158">
        <f t="shared" si="7"/>
      </c>
    </row>
    <row r="19" spans="1:44" ht="18" customHeight="1">
      <c r="A19" s="107"/>
      <c r="B19" s="108"/>
      <c r="C19" s="83">
        <f t="shared" si="8"/>
      </c>
      <c r="D19" s="84"/>
      <c r="E19" s="84"/>
      <c r="F19" s="7">
        <f>IF(E19&gt;0,VLOOKUP(E19,'整理番号表'!D$5:E$6,2,FALSE),"")</f>
      </c>
      <c r="G19" s="85"/>
      <c r="H19" s="7">
        <f>IF(G19&gt;0,VLOOKUP(G19,'整理番号表'!D$10:E$23,2,FALSE),"")</f>
      </c>
      <c r="I19" s="85"/>
      <c r="J19" s="7">
        <f>IF(I19&gt;0,VLOOKUP(I19,'整理番号表'!H$5:I$6,2,FALSE),"")</f>
      </c>
      <c r="K19" s="85"/>
      <c r="L19" s="7">
        <f>IF(K19&gt;0,VLOOKUP(K19,'整理番号表'!H$10:I$11,2,FALSE),"")</f>
      </c>
      <c r="M19" s="85"/>
      <c r="N19" s="7">
        <f>IF(M19&gt;0,VLOOKUP(M19,'整理番号表'!K$5:L$19,2,FALSE),"")</f>
      </c>
      <c r="O19" s="9"/>
      <c r="P19" s="130"/>
      <c r="Q19" s="130"/>
      <c r="R19" s="170">
        <f>IF(P19="",0,INDEX('整理番号表'!$X$6:$AM$11,MATCH(P19,'整理番号表'!$W$6:$W$11,0),MATCH(Q19,'整理番号表'!$X$5:$AM$5,0)))</f>
        <v>0</v>
      </c>
      <c r="S19" s="80"/>
      <c r="T19" s="80"/>
      <c r="U19" s="81"/>
      <c r="V19" s="159">
        <f t="shared" si="2"/>
      </c>
      <c r="W19" s="81"/>
      <c r="X19" s="161">
        <f t="shared" si="3"/>
      </c>
      <c r="Y19" s="27"/>
      <c r="Z19" s="27"/>
      <c r="AA19" s="161">
        <f t="shared" si="4"/>
      </c>
      <c r="AB19" s="163">
        <f t="shared" si="9"/>
      </c>
      <c r="AC19" s="27"/>
      <c r="AD19" s="6"/>
      <c r="AE19" s="24">
        <f>IF(AD19&gt;0,VLOOKUP(AD19,'整理番号表'!O$5:P$14,2,FALSE),"")</f>
      </c>
      <c r="AF19" s="6"/>
      <c r="AG19" s="7">
        <f>IF(AF19&gt;0,VLOOKUP(AF19,'整理番号表'!R$5:S$12,2,FALSE),"")</f>
      </c>
      <c r="AH19" s="6"/>
      <c r="AI19" s="8">
        <f t="shared" si="1"/>
        <v>0</v>
      </c>
      <c r="AJ19" s="30"/>
      <c r="AK19" s="166"/>
      <c r="AL19" s="7">
        <f>IF(AK19&gt;0,VLOOKUP(AK19,'整理番号表'!R$16:S$17,2,FALSE),"")</f>
      </c>
      <c r="AM19" s="168"/>
      <c r="AN19" s="99"/>
      <c r="AP19" s="157">
        <f t="shared" si="5"/>
      </c>
      <c r="AQ19" s="157">
        <f t="shared" si="6"/>
      </c>
      <c r="AR19" s="158">
        <f t="shared" si="7"/>
      </c>
    </row>
    <row r="20" spans="1:44" ht="18" customHeight="1">
      <c r="A20" s="107"/>
      <c r="B20" s="108"/>
      <c r="C20" s="83">
        <f t="shared" si="8"/>
      </c>
      <c r="D20" s="84"/>
      <c r="E20" s="84"/>
      <c r="F20" s="7">
        <f>IF(E20&gt;0,VLOOKUP(E20,'整理番号表'!D$5:E$6,2,FALSE),"")</f>
      </c>
      <c r="G20" s="85"/>
      <c r="H20" s="7">
        <f>IF(G20&gt;0,VLOOKUP(G20,'整理番号表'!D$10:E$23,2,FALSE),"")</f>
      </c>
      <c r="I20" s="85"/>
      <c r="J20" s="7">
        <f>IF(I20&gt;0,VLOOKUP(I20,'整理番号表'!H$5:I$6,2,FALSE),"")</f>
      </c>
      <c r="K20" s="85"/>
      <c r="L20" s="7">
        <f>IF(K20&gt;0,VLOOKUP(K20,'整理番号表'!H$10:I$11,2,FALSE),"")</f>
      </c>
      <c r="M20" s="85"/>
      <c r="N20" s="7">
        <f>IF(M20&gt;0,VLOOKUP(M20,'整理番号表'!K$5:L$19,2,FALSE),"")</f>
      </c>
      <c r="O20" s="9"/>
      <c r="P20" s="130"/>
      <c r="Q20" s="130"/>
      <c r="R20" s="170">
        <f>IF(P20="",0,INDEX('整理番号表'!$X$6:$AM$11,MATCH(P20,'整理番号表'!$W$6:$W$11,0),MATCH(Q20,'整理番号表'!$X$5:$AM$5,0)))</f>
        <v>0</v>
      </c>
      <c r="S20" s="80"/>
      <c r="T20" s="80"/>
      <c r="U20" s="81"/>
      <c r="V20" s="159">
        <f t="shared" si="2"/>
      </c>
      <c r="W20" s="81"/>
      <c r="X20" s="161">
        <f t="shared" si="3"/>
      </c>
      <c r="Y20" s="27"/>
      <c r="Z20" s="27"/>
      <c r="AA20" s="161">
        <f t="shared" si="4"/>
      </c>
      <c r="AB20" s="163">
        <f t="shared" si="9"/>
      </c>
      <c r="AC20" s="27"/>
      <c r="AD20" s="6"/>
      <c r="AE20" s="24">
        <f>IF(AD20&gt;0,VLOOKUP(AD20,'整理番号表'!O$5:P$14,2,FALSE),"")</f>
      </c>
      <c r="AF20" s="6"/>
      <c r="AG20" s="7">
        <f>IF(AF20&gt;0,VLOOKUP(AF20,'整理番号表'!R$5:S$12,2,FALSE),"")</f>
      </c>
      <c r="AH20" s="6"/>
      <c r="AI20" s="8">
        <f t="shared" si="1"/>
        <v>0</v>
      </c>
      <c r="AJ20" s="30"/>
      <c r="AK20" s="166"/>
      <c r="AL20" s="7">
        <f>IF(AK20&gt;0,VLOOKUP(AK20,'整理番号表'!R$16:S$17,2,FALSE),"")</f>
      </c>
      <c r="AM20" s="168"/>
      <c r="AN20" s="99"/>
      <c r="AP20" s="157">
        <f t="shared" si="5"/>
      </c>
      <c r="AQ20" s="157">
        <f t="shared" si="6"/>
      </c>
      <c r="AR20" s="158">
        <f t="shared" si="7"/>
      </c>
    </row>
    <row r="21" spans="1:44" ht="18" customHeight="1">
      <c r="A21" s="107"/>
      <c r="B21" s="108"/>
      <c r="C21" s="83">
        <f t="shared" si="8"/>
      </c>
      <c r="D21" s="84"/>
      <c r="E21" s="84"/>
      <c r="F21" s="7">
        <f>IF(E21&gt;0,VLOOKUP(E21,'整理番号表'!D$5:E$6,2,FALSE),"")</f>
      </c>
      <c r="G21" s="85"/>
      <c r="H21" s="7">
        <f>IF(G21&gt;0,VLOOKUP(G21,'整理番号表'!D$10:E$23,2,FALSE),"")</f>
      </c>
      <c r="I21" s="85"/>
      <c r="J21" s="7">
        <f>IF(I21&gt;0,VLOOKUP(I21,'整理番号表'!H$5:I$6,2,FALSE),"")</f>
      </c>
      <c r="K21" s="85"/>
      <c r="L21" s="7">
        <f>IF(K21&gt;0,VLOOKUP(K21,'整理番号表'!H$10:I$11,2,FALSE),"")</f>
      </c>
      <c r="M21" s="85"/>
      <c r="N21" s="7">
        <f>IF(M21&gt;0,VLOOKUP(M21,'整理番号表'!K$5:L$19,2,FALSE),"")</f>
      </c>
      <c r="O21" s="9"/>
      <c r="P21" s="130"/>
      <c r="Q21" s="130"/>
      <c r="R21" s="170">
        <f>IF(P21="",0,INDEX('整理番号表'!$X$6:$AM$11,MATCH(P21,'整理番号表'!$W$6:$W$11,0),MATCH(Q21,'整理番号表'!$X$5:$AM$5,0)))</f>
        <v>0</v>
      </c>
      <c r="S21" s="80"/>
      <c r="T21" s="80"/>
      <c r="U21" s="81"/>
      <c r="V21" s="159">
        <f t="shared" si="2"/>
      </c>
      <c r="W21" s="81"/>
      <c r="X21" s="161">
        <f t="shared" si="3"/>
      </c>
      <c r="Y21" s="27"/>
      <c r="Z21" s="27"/>
      <c r="AA21" s="161">
        <f t="shared" si="4"/>
      </c>
      <c r="AB21" s="163">
        <f t="shared" si="9"/>
      </c>
      <c r="AC21" s="27"/>
      <c r="AD21" s="6"/>
      <c r="AE21" s="24">
        <f>IF(AD21&gt;0,VLOOKUP(AD21,'整理番号表'!O$5:P$14,2,FALSE),"")</f>
      </c>
      <c r="AF21" s="6"/>
      <c r="AG21" s="7">
        <f>IF(AF21&gt;0,VLOOKUP(AF21,'整理番号表'!R$5:S$12,2,FALSE),"")</f>
      </c>
      <c r="AH21" s="6"/>
      <c r="AI21" s="8">
        <f t="shared" si="1"/>
        <v>0</v>
      </c>
      <c r="AJ21" s="30"/>
      <c r="AK21" s="166"/>
      <c r="AL21" s="7">
        <f>IF(AK21&gt;0,VLOOKUP(AK21,'整理番号表'!R$16:S$17,2,FALSE),"")</f>
      </c>
      <c r="AM21" s="168"/>
      <c r="AN21" s="99"/>
      <c r="AP21" s="157">
        <f t="shared" si="5"/>
      </c>
      <c r="AQ21" s="157">
        <f t="shared" si="6"/>
      </c>
      <c r="AR21" s="158">
        <f t="shared" si="7"/>
      </c>
    </row>
    <row r="22" spans="1:44" ht="18" customHeight="1">
      <c r="A22" s="107"/>
      <c r="B22" s="108"/>
      <c r="C22" s="83">
        <f t="shared" si="8"/>
      </c>
      <c r="D22" s="84"/>
      <c r="E22" s="84"/>
      <c r="F22" s="7">
        <f>IF(E22&gt;0,VLOOKUP(E22,'整理番号表'!D$5:E$6,2,FALSE),"")</f>
      </c>
      <c r="G22" s="85"/>
      <c r="H22" s="7">
        <f>IF(G22&gt;0,VLOOKUP(G22,'整理番号表'!D$10:E$23,2,FALSE),"")</f>
      </c>
      <c r="I22" s="85"/>
      <c r="J22" s="7">
        <f>IF(I22&gt;0,VLOOKUP(I22,'整理番号表'!H$5:I$6,2,FALSE),"")</f>
      </c>
      <c r="K22" s="85"/>
      <c r="L22" s="7">
        <f>IF(K22&gt;0,VLOOKUP(K22,'整理番号表'!H$10:I$11,2,FALSE),"")</f>
      </c>
      <c r="M22" s="85"/>
      <c r="N22" s="7">
        <f>IF(M22&gt;0,VLOOKUP(M22,'整理番号表'!K$5:L$19,2,FALSE),"")</f>
      </c>
      <c r="O22" s="9"/>
      <c r="P22" s="130"/>
      <c r="Q22" s="130"/>
      <c r="R22" s="170">
        <f>IF(P22="",0,INDEX('整理番号表'!$X$6:$AM$11,MATCH(P22,'整理番号表'!$W$6:$W$11,0),MATCH(Q22,'整理番号表'!$X$5:$AM$5,0)))</f>
        <v>0</v>
      </c>
      <c r="S22" s="80"/>
      <c r="T22" s="80"/>
      <c r="U22" s="81"/>
      <c r="V22" s="159">
        <f t="shared" si="2"/>
      </c>
      <c r="W22" s="81"/>
      <c r="X22" s="161">
        <f t="shared" si="3"/>
      </c>
      <c r="Y22" s="27"/>
      <c r="Z22" s="27"/>
      <c r="AA22" s="161">
        <f t="shared" si="4"/>
      </c>
      <c r="AB22" s="163">
        <f t="shared" si="9"/>
      </c>
      <c r="AC22" s="27"/>
      <c r="AD22" s="6"/>
      <c r="AE22" s="24">
        <f>IF(AD22&gt;0,VLOOKUP(AD22,'整理番号表'!O$5:P$14,2,FALSE),"")</f>
      </c>
      <c r="AF22" s="6"/>
      <c r="AG22" s="7">
        <f>IF(AF22&gt;0,VLOOKUP(AF22,'整理番号表'!R$5:S$12,2,FALSE),"")</f>
      </c>
      <c r="AH22" s="6"/>
      <c r="AI22" s="8">
        <f t="shared" si="1"/>
        <v>0</v>
      </c>
      <c r="AJ22" s="30"/>
      <c r="AK22" s="166"/>
      <c r="AL22" s="7">
        <f>IF(AK22&gt;0,VLOOKUP(AK22,'整理番号表'!R$16:S$17,2,FALSE),"")</f>
      </c>
      <c r="AM22" s="168"/>
      <c r="AN22" s="99"/>
      <c r="AP22" s="157">
        <f t="shared" si="5"/>
      </c>
      <c r="AQ22" s="157">
        <f t="shared" si="6"/>
      </c>
      <c r="AR22" s="158">
        <f t="shared" si="7"/>
      </c>
    </row>
    <row r="23" spans="1:44" ht="18" customHeight="1">
      <c r="A23" s="107"/>
      <c r="B23" s="108"/>
      <c r="C23" s="83">
        <f t="shared" si="8"/>
      </c>
      <c r="D23" s="84"/>
      <c r="E23" s="84"/>
      <c r="F23" s="7">
        <f>IF(E23&gt;0,VLOOKUP(E23,'整理番号表'!D$5:E$6,2,FALSE),"")</f>
      </c>
      <c r="G23" s="85"/>
      <c r="H23" s="7">
        <f>IF(G23&gt;0,VLOOKUP(G23,'整理番号表'!D$10:E$23,2,FALSE),"")</f>
      </c>
      <c r="I23" s="85"/>
      <c r="J23" s="7">
        <f>IF(I23&gt;0,VLOOKUP(I23,'整理番号表'!H$5:I$6,2,FALSE),"")</f>
      </c>
      <c r="K23" s="85"/>
      <c r="L23" s="7">
        <f>IF(K23&gt;0,VLOOKUP(K23,'整理番号表'!H$10:I$11,2,FALSE),"")</f>
      </c>
      <c r="M23" s="85"/>
      <c r="N23" s="7">
        <f>IF(M23&gt;0,VLOOKUP(M23,'整理番号表'!K$5:L$19,2,FALSE),"")</f>
      </c>
      <c r="O23" s="9"/>
      <c r="P23" s="130"/>
      <c r="Q23" s="130"/>
      <c r="R23" s="170">
        <f>IF(P23="",0,INDEX('整理番号表'!$X$6:$AM$11,MATCH(P23,'整理番号表'!$W$6:$W$11,0),MATCH(Q23,'整理番号表'!$X$5:$AM$5,0)))</f>
        <v>0</v>
      </c>
      <c r="S23" s="80"/>
      <c r="T23" s="80"/>
      <c r="U23" s="81"/>
      <c r="V23" s="159">
        <f t="shared" si="2"/>
      </c>
      <c r="W23" s="81"/>
      <c r="X23" s="161">
        <f t="shared" si="3"/>
      </c>
      <c r="Y23" s="27"/>
      <c r="Z23" s="27"/>
      <c r="AA23" s="161">
        <f t="shared" si="4"/>
      </c>
      <c r="AB23" s="163">
        <f t="shared" si="9"/>
      </c>
      <c r="AC23" s="27"/>
      <c r="AD23" s="6"/>
      <c r="AE23" s="24">
        <f>IF(AD23&gt;0,VLOOKUP(AD23,'整理番号表'!O$5:P$14,2,FALSE),"")</f>
      </c>
      <c r="AF23" s="6"/>
      <c r="AG23" s="7">
        <f>IF(AF23&gt;0,VLOOKUP(AF23,'整理番号表'!R$5:S$12,2,FALSE),"")</f>
      </c>
      <c r="AH23" s="6"/>
      <c r="AI23" s="8">
        <f t="shared" si="1"/>
        <v>0</v>
      </c>
      <c r="AJ23" s="30"/>
      <c r="AK23" s="166"/>
      <c r="AL23" s="7">
        <f>IF(AK23&gt;0,VLOOKUP(AK23,'整理番号表'!R$16:S$17,2,FALSE),"")</f>
      </c>
      <c r="AM23" s="168"/>
      <c r="AN23" s="99"/>
      <c r="AP23" s="157">
        <f t="shared" si="5"/>
      </c>
      <c r="AQ23" s="157">
        <f t="shared" si="6"/>
      </c>
      <c r="AR23" s="158">
        <f t="shared" si="7"/>
      </c>
    </row>
    <row r="24" spans="1:44" ht="18" customHeight="1">
      <c r="A24" s="107"/>
      <c r="B24" s="108"/>
      <c r="C24" s="83">
        <f t="shared" si="8"/>
      </c>
      <c r="D24" s="84"/>
      <c r="E24" s="84"/>
      <c r="F24" s="7">
        <f>IF(E24&gt;0,VLOOKUP(E24,'整理番号表'!D$5:E$6,2,FALSE),"")</f>
      </c>
      <c r="G24" s="85"/>
      <c r="H24" s="7">
        <f>IF(G24&gt;0,VLOOKUP(G24,'整理番号表'!D$10:E$23,2,FALSE),"")</f>
      </c>
      <c r="I24" s="85"/>
      <c r="J24" s="7">
        <f>IF(I24&gt;0,VLOOKUP(I24,'整理番号表'!H$5:I$6,2,FALSE),"")</f>
      </c>
      <c r="K24" s="85"/>
      <c r="L24" s="7">
        <f>IF(K24&gt;0,VLOOKUP(K24,'整理番号表'!H$10:I$11,2,FALSE),"")</f>
      </c>
      <c r="M24" s="85"/>
      <c r="N24" s="7">
        <f>IF(M24&gt;0,VLOOKUP(M24,'整理番号表'!K$5:L$19,2,FALSE),"")</f>
      </c>
      <c r="O24" s="9"/>
      <c r="P24" s="130"/>
      <c r="Q24" s="130"/>
      <c r="R24" s="170">
        <f>IF(P24="",0,INDEX('整理番号表'!$X$6:$AM$11,MATCH(P24,'整理番号表'!$W$6:$W$11,0),MATCH(Q24,'整理番号表'!$X$5:$AM$5,0)))</f>
        <v>0</v>
      </c>
      <c r="S24" s="80"/>
      <c r="T24" s="80"/>
      <c r="U24" s="81"/>
      <c r="V24" s="159">
        <f t="shared" si="2"/>
      </c>
      <c r="W24" s="81"/>
      <c r="X24" s="161">
        <f t="shared" si="3"/>
      </c>
      <c r="Y24" s="27"/>
      <c r="Z24" s="27"/>
      <c r="AA24" s="161">
        <f t="shared" si="4"/>
      </c>
      <c r="AB24" s="163">
        <f t="shared" si="9"/>
      </c>
      <c r="AC24" s="27"/>
      <c r="AD24" s="6"/>
      <c r="AE24" s="24">
        <f>IF(AD24&gt;0,VLOOKUP(AD24,'整理番号表'!O$5:P$14,2,FALSE),"")</f>
      </c>
      <c r="AF24" s="6"/>
      <c r="AG24" s="7">
        <f>IF(AF24&gt;0,VLOOKUP(AF24,'整理番号表'!R$5:S$12,2,FALSE),"")</f>
      </c>
      <c r="AH24" s="6"/>
      <c r="AI24" s="8">
        <f t="shared" si="1"/>
        <v>0</v>
      </c>
      <c r="AJ24" s="30"/>
      <c r="AK24" s="166"/>
      <c r="AL24" s="7">
        <f>IF(AK24&gt;0,VLOOKUP(AK24,'整理番号表'!R$16:S$17,2,FALSE),"")</f>
      </c>
      <c r="AM24" s="168"/>
      <c r="AN24" s="99"/>
      <c r="AP24" s="157">
        <f t="shared" si="5"/>
      </c>
      <c r="AQ24" s="157">
        <f t="shared" si="6"/>
      </c>
      <c r="AR24" s="158">
        <f t="shared" si="7"/>
      </c>
    </row>
    <row r="25" spans="1:44" ht="18" customHeight="1">
      <c r="A25" s="107"/>
      <c r="B25" s="108"/>
      <c r="C25" s="83">
        <f t="shared" si="8"/>
      </c>
      <c r="D25" s="84"/>
      <c r="E25" s="84"/>
      <c r="F25" s="7">
        <f>IF(E25&gt;0,VLOOKUP(E25,'整理番号表'!D$5:E$6,2,FALSE),"")</f>
      </c>
      <c r="G25" s="85"/>
      <c r="H25" s="7">
        <f>IF(G25&gt;0,VLOOKUP(G25,'整理番号表'!D$10:E$23,2,FALSE),"")</f>
      </c>
      <c r="I25" s="85"/>
      <c r="J25" s="7">
        <f>IF(I25&gt;0,VLOOKUP(I25,'整理番号表'!H$5:I$6,2,FALSE),"")</f>
      </c>
      <c r="K25" s="85"/>
      <c r="L25" s="7">
        <f>IF(K25&gt;0,VLOOKUP(K25,'整理番号表'!H$10:I$11,2,FALSE),"")</f>
      </c>
      <c r="M25" s="85"/>
      <c r="N25" s="7">
        <f>IF(M25&gt;0,VLOOKUP(M25,'整理番号表'!K$5:L$19,2,FALSE),"")</f>
      </c>
      <c r="O25" s="9"/>
      <c r="P25" s="130"/>
      <c r="Q25" s="130"/>
      <c r="R25" s="170">
        <f>IF(P25="",0,INDEX('整理番号表'!$X$6:$AM$11,MATCH(P25,'整理番号表'!$W$6:$W$11,0),MATCH(Q25,'整理番号表'!$X$5:$AM$5,0)))</f>
        <v>0</v>
      </c>
      <c r="S25" s="80"/>
      <c r="T25" s="80"/>
      <c r="U25" s="81"/>
      <c r="V25" s="159">
        <f t="shared" si="2"/>
      </c>
      <c r="W25" s="81"/>
      <c r="X25" s="161">
        <f t="shared" si="3"/>
      </c>
      <c r="Y25" s="27"/>
      <c r="Z25" s="27"/>
      <c r="AA25" s="161">
        <f t="shared" si="4"/>
      </c>
      <c r="AB25" s="163">
        <f t="shared" si="9"/>
      </c>
      <c r="AC25" s="27"/>
      <c r="AD25" s="6"/>
      <c r="AE25" s="24">
        <f>IF(AD25&gt;0,VLOOKUP(AD25,'整理番号表'!O$5:P$14,2,FALSE),"")</f>
      </c>
      <c r="AF25" s="6"/>
      <c r="AG25" s="7">
        <f>IF(AF25&gt;0,VLOOKUP(AF25,'整理番号表'!R$5:S$12,2,FALSE),"")</f>
      </c>
      <c r="AH25" s="6"/>
      <c r="AI25" s="8">
        <f t="shared" si="1"/>
        <v>0</v>
      </c>
      <c r="AJ25" s="30"/>
      <c r="AK25" s="166"/>
      <c r="AL25" s="7">
        <f>IF(AK25&gt;0,VLOOKUP(AK25,'整理番号表'!R$16:S$17,2,FALSE),"")</f>
      </c>
      <c r="AM25" s="168"/>
      <c r="AN25" s="99"/>
      <c r="AP25" s="157">
        <f t="shared" si="5"/>
      </c>
      <c r="AQ25" s="157">
        <f t="shared" si="6"/>
      </c>
      <c r="AR25" s="158">
        <f t="shared" si="7"/>
      </c>
    </row>
    <row r="26" spans="1:44" ht="18" customHeight="1">
      <c r="A26" s="107"/>
      <c r="B26" s="108"/>
      <c r="C26" s="83">
        <f t="shared" si="8"/>
      </c>
      <c r="D26" s="84"/>
      <c r="E26" s="84"/>
      <c r="F26" s="7">
        <f>IF(E26&gt;0,VLOOKUP(E26,'整理番号表'!D$5:E$6,2,FALSE),"")</f>
      </c>
      <c r="G26" s="85"/>
      <c r="H26" s="7">
        <f>IF(G26&gt;0,VLOOKUP(G26,'整理番号表'!D$10:E$23,2,FALSE),"")</f>
      </c>
      <c r="I26" s="85"/>
      <c r="J26" s="7">
        <f>IF(I26&gt;0,VLOOKUP(I26,'整理番号表'!H$5:I$6,2,FALSE),"")</f>
      </c>
      <c r="K26" s="85"/>
      <c r="L26" s="7">
        <f>IF(K26&gt;0,VLOOKUP(K26,'整理番号表'!H$10:I$11,2,FALSE),"")</f>
      </c>
      <c r="M26" s="85"/>
      <c r="N26" s="7">
        <f>IF(M26&gt;0,VLOOKUP(M26,'整理番号表'!K$5:L$19,2,FALSE),"")</f>
      </c>
      <c r="O26" s="9"/>
      <c r="P26" s="130"/>
      <c r="Q26" s="130"/>
      <c r="R26" s="170">
        <f>IF(P26="",0,INDEX('整理番号表'!$X$6:$AM$11,MATCH(P26,'整理番号表'!$W$6:$W$11,0),MATCH(Q26,'整理番号表'!$X$5:$AM$5,0)))</f>
        <v>0</v>
      </c>
      <c r="S26" s="80"/>
      <c r="T26" s="80"/>
      <c r="U26" s="81"/>
      <c r="V26" s="159">
        <f t="shared" si="2"/>
      </c>
      <c r="W26" s="81"/>
      <c r="X26" s="161">
        <f t="shared" si="3"/>
      </c>
      <c r="Y26" s="27"/>
      <c r="Z26" s="27"/>
      <c r="AA26" s="161">
        <f t="shared" si="4"/>
      </c>
      <c r="AB26" s="163">
        <f t="shared" si="9"/>
      </c>
      <c r="AC26" s="27"/>
      <c r="AD26" s="6"/>
      <c r="AE26" s="24">
        <f>IF(AD26&gt;0,VLOOKUP(AD26,'整理番号表'!O$5:P$14,2,FALSE),"")</f>
      </c>
      <c r="AF26" s="6"/>
      <c r="AG26" s="7">
        <f>IF(AF26&gt;0,VLOOKUP(AF26,'整理番号表'!R$5:S$12,2,FALSE),"")</f>
      </c>
      <c r="AH26" s="6"/>
      <c r="AI26" s="8">
        <f t="shared" si="1"/>
        <v>0</v>
      </c>
      <c r="AJ26" s="30"/>
      <c r="AK26" s="166"/>
      <c r="AL26" s="7">
        <f>IF(AK26&gt;0,VLOOKUP(AK26,'整理番号表'!R$16:S$17,2,FALSE),"")</f>
      </c>
      <c r="AM26" s="168"/>
      <c r="AN26" s="99"/>
      <c r="AP26" s="157">
        <f t="shared" si="5"/>
      </c>
      <c r="AQ26" s="157">
        <f t="shared" si="6"/>
      </c>
      <c r="AR26" s="158">
        <f t="shared" si="7"/>
      </c>
    </row>
    <row r="27" spans="1:44" ht="18" customHeight="1">
      <c r="A27" s="107"/>
      <c r="B27" s="108"/>
      <c r="C27" s="83">
        <f t="shared" si="8"/>
      </c>
      <c r="D27" s="84"/>
      <c r="E27" s="84"/>
      <c r="F27" s="7">
        <f>IF(E27&gt;0,VLOOKUP(E27,'整理番号表'!D$5:E$6,2,FALSE),"")</f>
      </c>
      <c r="G27" s="85"/>
      <c r="H27" s="7">
        <f>IF(G27&gt;0,VLOOKUP(G27,'整理番号表'!D$10:E$23,2,FALSE),"")</f>
      </c>
      <c r="I27" s="85"/>
      <c r="J27" s="7">
        <f>IF(I27&gt;0,VLOOKUP(I27,'整理番号表'!H$5:I$6,2,FALSE),"")</f>
      </c>
      <c r="K27" s="85"/>
      <c r="L27" s="7">
        <f>IF(K27&gt;0,VLOOKUP(K27,'整理番号表'!H$10:I$11,2,FALSE),"")</f>
      </c>
      <c r="M27" s="85"/>
      <c r="N27" s="7">
        <f>IF(M27&gt;0,VLOOKUP(M27,'整理番号表'!K$5:L$19,2,FALSE),"")</f>
      </c>
      <c r="O27" s="9"/>
      <c r="P27" s="130"/>
      <c r="Q27" s="130"/>
      <c r="R27" s="170">
        <f>IF(P27="",0,INDEX('整理番号表'!$X$6:$AM$11,MATCH(P27,'整理番号表'!$W$6:$W$11,0),MATCH(Q27,'整理番号表'!$X$5:$AM$5,0)))</f>
        <v>0</v>
      </c>
      <c r="S27" s="80"/>
      <c r="T27" s="80"/>
      <c r="U27" s="81"/>
      <c r="V27" s="159">
        <f t="shared" si="2"/>
      </c>
      <c r="W27" s="81"/>
      <c r="X27" s="161">
        <f t="shared" si="3"/>
      </c>
      <c r="Y27" s="27"/>
      <c r="Z27" s="27"/>
      <c r="AA27" s="161">
        <f t="shared" si="4"/>
      </c>
      <c r="AB27" s="163">
        <f t="shared" si="9"/>
      </c>
      <c r="AC27" s="27"/>
      <c r="AD27" s="6"/>
      <c r="AE27" s="24">
        <f>IF(AD27&gt;0,VLOOKUP(AD27,'整理番号表'!O$5:P$14,2,FALSE),"")</f>
      </c>
      <c r="AF27" s="6"/>
      <c r="AG27" s="7">
        <f>IF(AF27&gt;0,VLOOKUP(AF27,'整理番号表'!R$5:S$12,2,FALSE),"")</f>
      </c>
      <c r="AH27" s="6"/>
      <c r="AI27" s="8">
        <f t="shared" si="1"/>
        <v>0</v>
      </c>
      <c r="AJ27" s="30"/>
      <c r="AK27" s="166"/>
      <c r="AL27" s="7">
        <f>IF(AK27&gt;0,VLOOKUP(AK27,'整理番号表'!R$16:S$17,2,FALSE),"")</f>
      </c>
      <c r="AM27" s="168"/>
      <c r="AN27" s="99"/>
      <c r="AP27" s="157">
        <f t="shared" si="5"/>
      </c>
      <c r="AQ27" s="157">
        <f t="shared" si="6"/>
      </c>
      <c r="AR27" s="158">
        <f t="shared" si="7"/>
      </c>
    </row>
    <row r="28" spans="1:44" ht="18" customHeight="1">
      <c r="A28" s="107"/>
      <c r="B28" s="108"/>
      <c r="C28" s="83">
        <f t="shared" si="8"/>
      </c>
      <c r="D28" s="84"/>
      <c r="E28" s="84"/>
      <c r="F28" s="7">
        <f>IF(E28&gt;0,VLOOKUP(E28,'整理番号表'!D$5:E$6,2,FALSE),"")</f>
      </c>
      <c r="G28" s="85"/>
      <c r="H28" s="7">
        <f>IF(G28&gt;0,VLOOKUP(G28,'整理番号表'!D$10:E$23,2,FALSE),"")</f>
      </c>
      <c r="I28" s="85"/>
      <c r="J28" s="7">
        <f>IF(I28&gt;0,VLOOKUP(I28,'整理番号表'!H$5:I$6,2,FALSE),"")</f>
      </c>
      <c r="K28" s="85"/>
      <c r="L28" s="7">
        <f>IF(K28&gt;0,VLOOKUP(K28,'整理番号表'!H$10:I$11,2,FALSE),"")</f>
      </c>
      <c r="M28" s="85"/>
      <c r="N28" s="7">
        <f>IF(M28&gt;0,VLOOKUP(M28,'整理番号表'!K$5:L$19,2,FALSE),"")</f>
      </c>
      <c r="O28" s="9"/>
      <c r="P28" s="130"/>
      <c r="Q28" s="130"/>
      <c r="R28" s="170">
        <f>IF(P28="",0,INDEX('整理番号表'!$X$6:$AM$11,MATCH(P28,'整理番号表'!$W$6:$W$11,0),MATCH(Q28,'整理番号表'!$X$5:$AM$5,0)))</f>
        <v>0</v>
      </c>
      <c r="S28" s="80"/>
      <c r="T28" s="80"/>
      <c r="U28" s="81"/>
      <c r="V28" s="159">
        <f t="shared" si="2"/>
      </c>
      <c r="W28" s="81"/>
      <c r="X28" s="161">
        <f t="shared" si="3"/>
      </c>
      <c r="Y28" s="27"/>
      <c r="Z28" s="27"/>
      <c r="AA28" s="161">
        <f t="shared" si="4"/>
      </c>
      <c r="AB28" s="163">
        <f t="shared" si="9"/>
      </c>
      <c r="AC28" s="27"/>
      <c r="AD28" s="6"/>
      <c r="AE28" s="24">
        <f>IF(AD28&gt;0,VLOOKUP(AD28,'整理番号表'!O$5:P$14,2,FALSE),"")</f>
      </c>
      <c r="AF28" s="6"/>
      <c r="AG28" s="7">
        <f>IF(AF28&gt;0,VLOOKUP(AF28,'整理番号表'!R$5:S$12,2,FALSE),"")</f>
      </c>
      <c r="AH28" s="6"/>
      <c r="AI28" s="8">
        <f t="shared" si="1"/>
        <v>0</v>
      </c>
      <c r="AJ28" s="30"/>
      <c r="AK28" s="166"/>
      <c r="AL28" s="7">
        <f>IF(AK28&gt;0,VLOOKUP(AK28,'整理番号表'!R$16:S$17,2,FALSE),"")</f>
      </c>
      <c r="AM28" s="168"/>
      <c r="AN28" s="99"/>
      <c r="AP28" s="157">
        <f t="shared" si="5"/>
      </c>
      <c r="AQ28" s="157">
        <f t="shared" si="6"/>
      </c>
      <c r="AR28" s="158">
        <f t="shared" si="7"/>
      </c>
    </row>
    <row r="29" spans="1:44" ht="18" customHeight="1">
      <c r="A29" s="107"/>
      <c r="B29" s="108"/>
      <c r="C29" s="83">
        <f t="shared" si="8"/>
      </c>
      <c r="D29" s="84"/>
      <c r="E29" s="84"/>
      <c r="F29" s="7">
        <f>IF(E29&gt;0,VLOOKUP(E29,'整理番号表'!D$5:E$6,2,FALSE),"")</f>
      </c>
      <c r="G29" s="85"/>
      <c r="H29" s="7">
        <f>IF(G29&gt;0,VLOOKUP(G29,'整理番号表'!D$10:E$23,2,FALSE),"")</f>
      </c>
      <c r="I29" s="85"/>
      <c r="J29" s="7">
        <f>IF(I29&gt;0,VLOOKUP(I29,'整理番号表'!H$5:I$6,2,FALSE),"")</f>
      </c>
      <c r="K29" s="85"/>
      <c r="L29" s="7">
        <f>IF(K29&gt;0,VLOOKUP(K29,'整理番号表'!H$10:I$11,2,FALSE),"")</f>
      </c>
      <c r="M29" s="85"/>
      <c r="N29" s="7">
        <f>IF(M29&gt;0,VLOOKUP(M29,'整理番号表'!K$5:L$19,2,FALSE),"")</f>
      </c>
      <c r="O29" s="9"/>
      <c r="P29" s="130"/>
      <c r="Q29" s="130"/>
      <c r="R29" s="170">
        <f>IF(P29="",0,INDEX('整理番号表'!$X$6:$AM$11,MATCH(P29,'整理番号表'!$W$6:$W$11,0),MATCH(Q29,'整理番号表'!$X$5:$AM$5,0)))</f>
        <v>0</v>
      </c>
      <c r="S29" s="80"/>
      <c r="T29" s="80"/>
      <c r="U29" s="81"/>
      <c r="V29" s="159">
        <f t="shared" si="2"/>
      </c>
      <c r="W29" s="81"/>
      <c r="X29" s="161">
        <f t="shared" si="3"/>
      </c>
      <c r="Y29" s="27"/>
      <c r="Z29" s="27"/>
      <c r="AA29" s="161">
        <f t="shared" si="4"/>
      </c>
      <c r="AB29" s="163">
        <f t="shared" si="9"/>
      </c>
      <c r="AC29" s="27"/>
      <c r="AD29" s="6"/>
      <c r="AE29" s="24">
        <f>IF(AD29&gt;0,VLOOKUP(AD29,'整理番号表'!O$5:P$14,2,FALSE),"")</f>
      </c>
      <c r="AF29" s="6"/>
      <c r="AG29" s="7">
        <f>IF(AF29&gt;0,VLOOKUP(AF29,'整理番号表'!R$5:S$12,2,FALSE),"")</f>
      </c>
      <c r="AH29" s="6"/>
      <c r="AI29" s="8">
        <f t="shared" si="1"/>
        <v>0</v>
      </c>
      <c r="AJ29" s="30"/>
      <c r="AK29" s="166"/>
      <c r="AL29" s="7">
        <f>IF(AK29&gt;0,VLOOKUP(AK29,'整理番号表'!R$16:S$17,2,FALSE),"")</f>
      </c>
      <c r="AM29" s="168"/>
      <c r="AN29" s="99"/>
      <c r="AP29" s="157">
        <f t="shared" si="5"/>
      </c>
      <c r="AQ29" s="157">
        <f t="shared" si="6"/>
      </c>
      <c r="AR29" s="158">
        <f t="shared" si="7"/>
      </c>
    </row>
    <row r="30" spans="1:44" ht="18" customHeight="1">
      <c r="A30" s="107"/>
      <c r="B30" s="108"/>
      <c r="C30" s="83">
        <f t="shared" si="8"/>
      </c>
      <c r="D30" s="84"/>
      <c r="E30" s="84"/>
      <c r="F30" s="7">
        <f>IF(E30&gt;0,VLOOKUP(E30,'整理番号表'!D$5:E$6,2,FALSE),"")</f>
      </c>
      <c r="G30" s="85"/>
      <c r="H30" s="7">
        <f>IF(G30&gt;0,VLOOKUP(G30,'整理番号表'!D$10:E$23,2,FALSE),"")</f>
      </c>
      <c r="I30" s="85"/>
      <c r="J30" s="7">
        <f>IF(I30&gt;0,VLOOKUP(I30,'整理番号表'!H$5:I$6,2,FALSE),"")</f>
      </c>
      <c r="K30" s="85"/>
      <c r="L30" s="7">
        <f>IF(K30&gt;0,VLOOKUP(K30,'整理番号表'!H$10:I$11,2,FALSE),"")</f>
      </c>
      <c r="M30" s="85"/>
      <c r="N30" s="7">
        <f>IF(M30&gt;0,VLOOKUP(M30,'整理番号表'!K$5:L$19,2,FALSE),"")</f>
      </c>
      <c r="O30" s="9"/>
      <c r="P30" s="130"/>
      <c r="Q30" s="130"/>
      <c r="R30" s="170">
        <f>IF(P30="",0,INDEX('整理番号表'!$X$6:$AM$11,MATCH(P30,'整理番号表'!$W$6:$W$11,0),MATCH(Q30,'整理番号表'!$X$5:$AM$5,0)))</f>
        <v>0</v>
      </c>
      <c r="S30" s="80"/>
      <c r="T30" s="80"/>
      <c r="U30" s="81"/>
      <c r="V30" s="159">
        <f t="shared" si="2"/>
      </c>
      <c r="W30" s="81"/>
      <c r="X30" s="161">
        <f t="shared" si="3"/>
      </c>
      <c r="Y30" s="27"/>
      <c r="Z30" s="27"/>
      <c r="AA30" s="161">
        <f t="shared" si="4"/>
      </c>
      <c r="AB30" s="163">
        <f t="shared" si="9"/>
      </c>
      <c r="AC30" s="27"/>
      <c r="AD30" s="6"/>
      <c r="AE30" s="24">
        <f>IF(AD30&gt;0,VLOOKUP(AD30,'整理番号表'!O$5:P$14,2,FALSE),"")</f>
      </c>
      <c r="AF30" s="6"/>
      <c r="AG30" s="7">
        <f>IF(AF30&gt;0,VLOOKUP(AF30,'整理番号表'!R$5:S$12,2,FALSE),"")</f>
      </c>
      <c r="AH30" s="6"/>
      <c r="AI30" s="8">
        <f t="shared" si="1"/>
        <v>0</v>
      </c>
      <c r="AJ30" s="30"/>
      <c r="AK30" s="166"/>
      <c r="AL30" s="7">
        <f>IF(AK30&gt;0,VLOOKUP(AK30,'整理番号表'!R$16:S$17,2,FALSE),"")</f>
      </c>
      <c r="AM30" s="168"/>
      <c r="AN30" s="99"/>
      <c r="AP30" s="157">
        <f t="shared" si="5"/>
      </c>
      <c r="AQ30" s="157">
        <f t="shared" si="6"/>
      </c>
      <c r="AR30" s="158">
        <f t="shared" si="7"/>
      </c>
    </row>
    <row r="31" spans="1:44" ht="18" customHeight="1" thickBot="1">
      <c r="A31" s="109"/>
      <c r="B31" s="110"/>
      <c r="C31" s="86">
        <f t="shared" si="8"/>
      </c>
      <c r="D31" s="87"/>
      <c r="E31" s="87"/>
      <c r="F31" s="68">
        <f>IF(E31&gt;0,VLOOKUP(E31,'整理番号表'!D$5:E$6,2,FALSE),"")</f>
      </c>
      <c r="G31" s="88"/>
      <c r="H31" s="68">
        <f>IF(G31&gt;0,VLOOKUP(G31,'整理番号表'!D$10:E$23,2,FALSE),"")</f>
      </c>
      <c r="I31" s="88"/>
      <c r="J31" s="68">
        <f>IF(I31&gt;0,VLOOKUP(I31,'整理番号表'!H$5:I$6,2,FALSE),"")</f>
      </c>
      <c r="K31" s="88"/>
      <c r="L31" s="68">
        <f>IF(K31&gt;0,VLOOKUP(K31,'整理番号表'!H$10:I$11,2,FALSE),"")</f>
      </c>
      <c r="M31" s="88"/>
      <c r="N31" s="68">
        <f>IF(M31&gt;0,VLOOKUP(M31,'整理番号表'!K$5:L$19,2,FALSE),"")</f>
      </c>
      <c r="O31" s="89"/>
      <c r="P31" s="154"/>
      <c r="Q31" s="154"/>
      <c r="R31" s="171">
        <f>IF(P31="",0,INDEX('整理番号表'!$X$6:$AM$11,MATCH(P31,'整理番号表'!$W$6:$W$11,0),MATCH(Q31,'整理番号表'!$X$5:$AM$5,0)))</f>
        <v>0</v>
      </c>
      <c r="S31" s="94"/>
      <c r="T31" s="94"/>
      <c r="U31" s="90"/>
      <c r="V31" s="160">
        <f t="shared" si="2"/>
      </c>
      <c r="W31" s="96"/>
      <c r="X31" s="162">
        <f t="shared" si="3"/>
      </c>
      <c r="Y31" s="73"/>
      <c r="Z31" s="73"/>
      <c r="AA31" s="164">
        <f t="shared" si="4"/>
      </c>
      <c r="AB31" s="165">
        <f t="shared" si="9"/>
      </c>
      <c r="AC31" s="73"/>
      <c r="AD31" s="67"/>
      <c r="AE31" s="24">
        <f>IF(AD31&gt;0,VLOOKUP(AD31,'整理番号表'!O$5:P$14,2,FALSE),"")</f>
      </c>
      <c r="AF31" s="67"/>
      <c r="AG31" s="68">
        <f>IF(AF31&gt;0,VLOOKUP(AF31,'整理番号表'!R$5:S$12,2,FALSE),"")</f>
      </c>
      <c r="AH31" s="67"/>
      <c r="AI31" s="69">
        <f t="shared" si="1"/>
        <v>0</v>
      </c>
      <c r="AJ31" s="70"/>
      <c r="AK31" s="167"/>
      <c r="AL31" s="68">
        <f>IF(AK31&gt;0,VLOOKUP(AK31,'整理番号表'!R$16:S$17,2,FALSE),"")</f>
      </c>
      <c r="AM31" s="169"/>
      <c r="AN31" s="100"/>
      <c r="AP31" s="157">
        <f t="shared" si="5"/>
      </c>
      <c r="AQ31" s="157">
        <f t="shared" si="6"/>
      </c>
      <c r="AR31" s="158">
        <f t="shared" si="7"/>
      </c>
    </row>
    <row r="32" spans="1:36" ht="21" customHeight="1">
      <c r="A32" s="101" t="s">
        <v>0</v>
      </c>
      <c r="B32" s="263" t="s">
        <v>40</v>
      </c>
      <c r="C32" s="263"/>
      <c r="D32" s="263"/>
      <c r="E32" s="263"/>
      <c r="F32" s="263"/>
      <c r="G32" s="263"/>
      <c r="H32" s="263"/>
      <c r="I32" s="263"/>
      <c r="J32" s="263"/>
      <c r="K32" s="263"/>
      <c r="L32" s="263"/>
      <c r="M32" s="263"/>
      <c r="N32" s="263"/>
      <c r="O32" s="263"/>
      <c r="P32" s="95"/>
      <c r="Q32" s="95"/>
      <c r="R32" s="95"/>
      <c r="S32" s="95"/>
      <c r="T32" s="95"/>
      <c r="U32" s="91"/>
      <c r="V32" s="91"/>
      <c r="W32" s="3"/>
      <c r="X32" s="2"/>
      <c r="Y32" s="1"/>
      <c r="Z32" s="1"/>
      <c r="AA32" s="2"/>
      <c r="AB32" s="75"/>
      <c r="AC32" s="2"/>
      <c r="AD32" s="2"/>
      <c r="AF32" s="4"/>
      <c r="AI32" s="10"/>
      <c r="AJ32" s="10"/>
    </row>
    <row r="33" spans="2:40" s="4" customFormat="1" ht="21" customHeight="1">
      <c r="B33" s="264" t="s">
        <v>52</v>
      </c>
      <c r="C33" s="264"/>
      <c r="D33" s="264"/>
      <c r="E33" s="264"/>
      <c r="F33" s="264"/>
      <c r="G33" s="264"/>
      <c r="H33" s="264"/>
      <c r="I33" s="264"/>
      <c r="J33" s="264"/>
      <c r="K33" s="264"/>
      <c r="L33" s="264"/>
      <c r="M33" s="264"/>
      <c r="N33" s="264"/>
      <c r="O33" s="264"/>
      <c r="P33" s="264"/>
      <c r="Q33" s="264"/>
      <c r="R33" s="264"/>
      <c r="S33" s="264"/>
      <c r="T33" s="264"/>
      <c r="U33" s="264"/>
      <c r="V33" s="264"/>
      <c r="W33" s="264"/>
      <c r="X33" s="2"/>
      <c r="Y33" s="1"/>
      <c r="Z33" s="1"/>
      <c r="AA33" s="2"/>
      <c r="AB33" s="75"/>
      <c r="AC33" s="2"/>
      <c r="AD33" s="2"/>
      <c r="AI33" s="10"/>
      <c r="AJ33" s="10"/>
      <c r="AN33" s="11"/>
    </row>
    <row r="34" spans="2:40" s="4" customFormat="1" ht="22.5" customHeight="1">
      <c r="B34" s="262" t="s">
        <v>48</v>
      </c>
      <c r="C34" s="262"/>
      <c r="D34" s="262"/>
      <c r="E34" s="262"/>
      <c r="F34" s="262"/>
      <c r="G34" s="262"/>
      <c r="H34" s="262"/>
      <c r="I34" s="262"/>
      <c r="J34" s="262"/>
      <c r="K34" s="262"/>
      <c r="L34" s="262"/>
      <c r="M34" s="262"/>
      <c r="N34" s="262"/>
      <c r="O34" s="262"/>
      <c r="P34" s="93"/>
      <c r="Q34" s="93"/>
      <c r="R34" s="93"/>
      <c r="S34" s="93"/>
      <c r="T34" s="93"/>
      <c r="U34" s="1"/>
      <c r="V34" s="1"/>
      <c r="W34" s="2"/>
      <c r="X34" s="2"/>
      <c r="Y34" s="1"/>
      <c r="Z34" s="1"/>
      <c r="AA34" s="2"/>
      <c r="AB34" s="75"/>
      <c r="AC34" s="2"/>
      <c r="AD34" s="2"/>
      <c r="AI34" s="10"/>
      <c r="AJ34" s="10"/>
      <c r="AN34" s="11"/>
    </row>
    <row r="35" spans="1:40" s="4" customFormat="1" ht="24.75" customHeight="1">
      <c r="A35" s="220"/>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N35" s="11"/>
    </row>
    <row r="36" spans="1:40" s="4" customFormat="1" ht="23.25" customHeight="1">
      <c r="A36" s="102"/>
      <c r="B36" s="3"/>
      <c r="C36" s="2"/>
      <c r="D36" s="2"/>
      <c r="E36" s="2"/>
      <c r="F36" s="2"/>
      <c r="G36" s="2"/>
      <c r="H36" s="2"/>
      <c r="I36" s="2"/>
      <c r="J36" s="2"/>
      <c r="K36" s="2"/>
      <c r="L36" s="2"/>
      <c r="M36" s="2"/>
      <c r="N36" s="2"/>
      <c r="O36" s="2"/>
      <c r="P36" s="2"/>
      <c r="Q36" s="2"/>
      <c r="R36" s="2"/>
      <c r="S36" s="2"/>
      <c r="T36" s="2"/>
      <c r="U36" s="1"/>
      <c r="V36" s="1"/>
      <c r="W36" s="2"/>
      <c r="X36" s="2"/>
      <c r="Y36" s="1"/>
      <c r="Z36" s="1"/>
      <c r="AA36" s="2"/>
      <c r="AB36" s="75"/>
      <c r="AC36" s="2"/>
      <c r="AD36" s="2"/>
      <c r="AI36" s="10"/>
      <c r="AJ36" s="10"/>
      <c r="AN36" s="11"/>
    </row>
  </sheetData>
  <sheetProtection/>
  <mergeCells count="58">
    <mergeCell ref="C3:AJ3"/>
    <mergeCell ref="AK3:AM5"/>
    <mergeCell ref="AN3:AN5"/>
    <mergeCell ref="C4:C8"/>
    <mergeCell ref="D4:D8"/>
    <mergeCell ref="E4:F6"/>
    <mergeCell ref="G4:H6"/>
    <mergeCell ref="I4:J6"/>
    <mergeCell ref="K4:L6"/>
    <mergeCell ref="M4:N6"/>
    <mergeCell ref="G7:G8"/>
    <mergeCell ref="U4:U8"/>
    <mergeCell ref="AB4:AB8"/>
    <mergeCell ref="AC4:AC8"/>
    <mergeCell ref="AG4:AH4"/>
    <mergeCell ref="V5:V8"/>
    <mergeCell ref="W5:W8"/>
    <mergeCell ref="X5:Z5"/>
    <mergeCell ref="AA5:AA8"/>
    <mergeCell ref="AF5:AG6"/>
    <mergeCell ref="AM6:AM8"/>
    <mergeCell ref="A6:A7"/>
    <mergeCell ref="P6:P8"/>
    <mergeCell ref="Q6:Q8"/>
    <mergeCell ref="R6:R8"/>
    <mergeCell ref="S6:S8"/>
    <mergeCell ref="X6:X8"/>
    <mergeCell ref="O7:O8"/>
    <mergeCell ref="E7:E8"/>
    <mergeCell ref="F7:F8"/>
    <mergeCell ref="AD7:AD8"/>
    <mergeCell ref="AL7:AL8"/>
    <mergeCell ref="Y6:Y8"/>
    <mergeCell ref="P4:S5"/>
    <mergeCell ref="AH6:AI6"/>
    <mergeCell ref="AJ6:AJ7"/>
    <mergeCell ref="AK6:AL6"/>
    <mergeCell ref="AH5:AI5"/>
    <mergeCell ref="J7:J8"/>
    <mergeCell ref="Z6:Z8"/>
    <mergeCell ref="T4:T8"/>
    <mergeCell ref="AK7:AK8"/>
    <mergeCell ref="AN6:AN8"/>
    <mergeCell ref="AE7:AE8"/>
    <mergeCell ref="AF7:AF8"/>
    <mergeCell ref="AG7:AG8"/>
    <mergeCell ref="AH7:AH8"/>
    <mergeCell ref="AD5:AE6"/>
    <mergeCell ref="B32:O32"/>
    <mergeCell ref="B33:W33"/>
    <mergeCell ref="B34:O34"/>
    <mergeCell ref="A35:AJ35"/>
    <mergeCell ref="K7:K8"/>
    <mergeCell ref="L7:L8"/>
    <mergeCell ref="M7:M8"/>
    <mergeCell ref="N7:N8"/>
    <mergeCell ref="H7:H8"/>
    <mergeCell ref="I7:I8"/>
  </mergeCells>
  <dataValidations count="2">
    <dataValidation type="list" allowBlank="1" showInputMessage="1" showErrorMessage="1" sqref="Q11:Q31">
      <formula1>"1年未満,2年未満,3年未満,4年未満,5年未満,6年未満,7年未満,8年未満,9年未満,10年未満,11年未満,12年未満,13年未満,14年未満,15年未満,15年以降"</formula1>
    </dataValidation>
    <dataValidation type="list" allowBlank="1" showInputMessage="1" showErrorMessage="1" sqref="P11:P31">
      <formula1>"ｶﾞﾗｽﾊｳｽⅠ類木造,ｶﾞﾗｽﾊｳｽⅡ類鉄骨,ﾌﾟﾗｽﾁｯｸﾊｳｽⅠ類木造,ﾌﾟﾗｽﾁｯｸﾊｳｽⅡ類ﾊﾟｲﾌﾟ,ﾌﾟﾗｽﾁｯｸﾊｳｽⅢ類～Ⅴ類及びⅦ類鉄骨,附帯施設,"</formula1>
    </dataValidation>
  </dataValidations>
  <printOptions/>
  <pageMargins left="0.1968503937007874" right="0.1968503937007874" top="0.5905511811023623" bottom="0.1968503937007874" header="0.1968503937007874" footer="0.31496062992125984"/>
  <pageSetup fitToHeight="1" fitToWidth="1" horizontalDpi="600" verticalDpi="600" orientation="landscape" paperSize="9" scale="41" r:id="rId4"/>
  <colBreaks count="1" manualBreakCount="1">
    <brk id="36" max="36"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H16"/>
  <sheetViews>
    <sheetView zoomScalePageLayoutView="0" workbookViewId="0" topLeftCell="A1">
      <selection activeCell="A1" sqref="A1:H1"/>
    </sheetView>
  </sheetViews>
  <sheetFormatPr defaultColWidth="9.140625" defaultRowHeight="15"/>
  <cols>
    <col min="1" max="1" width="22.28125" style="0" customWidth="1"/>
  </cols>
  <sheetData>
    <row r="1" spans="1:8" ht="31.5" customHeight="1">
      <c r="A1" s="266" t="s">
        <v>173</v>
      </c>
      <c r="B1" s="266"/>
      <c r="C1" s="266"/>
      <c r="D1" s="266"/>
      <c r="E1" s="266"/>
      <c r="F1" s="266"/>
      <c r="G1" s="266"/>
      <c r="H1" s="266"/>
    </row>
    <row r="2" ht="14.25" thickBot="1"/>
    <row r="3" spans="1:8" ht="37.5" customHeight="1" thickBot="1">
      <c r="A3" s="176" t="s">
        <v>197</v>
      </c>
      <c r="B3" s="276" t="s">
        <v>198</v>
      </c>
      <c r="C3" s="276"/>
      <c r="D3" s="276"/>
      <c r="E3" s="276"/>
      <c r="F3" s="276"/>
      <c r="G3" s="276"/>
      <c r="H3" s="277"/>
    </row>
    <row r="4" spans="1:8" ht="37.5" customHeight="1">
      <c r="A4" s="177" t="s">
        <v>174</v>
      </c>
      <c r="B4" s="278" t="s">
        <v>178</v>
      </c>
      <c r="C4" s="279"/>
      <c r="D4" s="279"/>
      <c r="E4" s="279"/>
      <c r="F4" s="279"/>
      <c r="G4" s="279"/>
      <c r="H4" s="280"/>
    </row>
    <row r="5" spans="1:8" ht="18.75" customHeight="1">
      <c r="A5" s="178" t="s">
        <v>175</v>
      </c>
      <c r="B5" s="267" t="s">
        <v>193</v>
      </c>
      <c r="C5" s="268"/>
      <c r="D5" s="268"/>
      <c r="E5" s="268"/>
      <c r="F5" s="268"/>
      <c r="G5" s="268"/>
      <c r="H5" s="269"/>
    </row>
    <row r="6" spans="1:8" ht="18.75" customHeight="1">
      <c r="A6" s="179" t="s">
        <v>176</v>
      </c>
      <c r="B6" s="267"/>
      <c r="C6" s="268"/>
      <c r="D6" s="268"/>
      <c r="E6" s="268"/>
      <c r="F6" s="268"/>
      <c r="G6" s="268"/>
      <c r="H6" s="269"/>
    </row>
    <row r="7" spans="1:8" ht="18.75" customHeight="1">
      <c r="A7" s="180" t="s">
        <v>177</v>
      </c>
      <c r="B7" s="267"/>
      <c r="C7" s="268"/>
      <c r="D7" s="268"/>
      <c r="E7" s="268"/>
      <c r="F7" s="268"/>
      <c r="G7" s="268"/>
      <c r="H7" s="269"/>
    </row>
    <row r="8" spans="1:8" ht="56.25" customHeight="1">
      <c r="A8" s="181" t="s">
        <v>179</v>
      </c>
      <c r="B8" s="270" t="s">
        <v>180</v>
      </c>
      <c r="C8" s="271"/>
      <c r="D8" s="271"/>
      <c r="E8" s="271"/>
      <c r="F8" s="271"/>
      <c r="G8" s="271"/>
      <c r="H8" s="272"/>
    </row>
    <row r="9" spans="1:8" ht="93.75" customHeight="1">
      <c r="A9" s="181" t="s">
        <v>181</v>
      </c>
      <c r="B9" s="270" t="s">
        <v>182</v>
      </c>
      <c r="C9" s="271"/>
      <c r="D9" s="271"/>
      <c r="E9" s="271"/>
      <c r="F9" s="271"/>
      <c r="G9" s="271"/>
      <c r="H9" s="272"/>
    </row>
    <row r="10" spans="1:8" ht="18.75" customHeight="1">
      <c r="A10" s="181" t="s">
        <v>183</v>
      </c>
      <c r="B10" s="270" t="s">
        <v>184</v>
      </c>
      <c r="C10" s="271"/>
      <c r="D10" s="271"/>
      <c r="E10" s="271"/>
      <c r="F10" s="271"/>
      <c r="G10" s="271"/>
      <c r="H10" s="272"/>
    </row>
    <row r="11" spans="1:8" ht="18.75" customHeight="1">
      <c r="A11" s="181" t="s">
        <v>185</v>
      </c>
      <c r="B11" s="270" t="s">
        <v>186</v>
      </c>
      <c r="C11" s="271"/>
      <c r="D11" s="271"/>
      <c r="E11" s="271"/>
      <c r="F11" s="271"/>
      <c r="G11" s="271"/>
      <c r="H11" s="272"/>
    </row>
    <row r="12" spans="1:8" ht="37.5" customHeight="1">
      <c r="A12" s="181" t="s">
        <v>187</v>
      </c>
      <c r="B12" s="270" t="s">
        <v>188</v>
      </c>
      <c r="C12" s="271"/>
      <c r="D12" s="271"/>
      <c r="E12" s="271"/>
      <c r="F12" s="271"/>
      <c r="G12" s="271"/>
      <c r="H12" s="272"/>
    </row>
    <row r="13" spans="1:8" ht="37.5" customHeight="1">
      <c r="A13" s="181" t="s">
        <v>189</v>
      </c>
      <c r="B13" s="270" t="s">
        <v>190</v>
      </c>
      <c r="C13" s="271"/>
      <c r="D13" s="271"/>
      <c r="E13" s="271"/>
      <c r="F13" s="271"/>
      <c r="G13" s="271"/>
      <c r="H13" s="272"/>
    </row>
    <row r="14" spans="1:8" ht="37.5" customHeight="1">
      <c r="A14" s="181" t="s">
        <v>191</v>
      </c>
      <c r="B14" s="270" t="s">
        <v>192</v>
      </c>
      <c r="C14" s="271"/>
      <c r="D14" s="271"/>
      <c r="E14" s="271"/>
      <c r="F14" s="271"/>
      <c r="G14" s="271"/>
      <c r="H14" s="272"/>
    </row>
    <row r="15" spans="1:8" ht="75" customHeight="1">
      <c r="A15" s="181" t="s">
        <v>194</v>
      </c>
      <c r="B15" s="270" t="s">
        <v>195</v>
      </c>
      <c r="C15" s="271"/>
      <c r="D15" s="271"/>
      <c r="E15" s="271"/>
      <c r="F15" s="271"/>
      <c r="G15" s="271"/>
      <c r="H15" s="272"/>
    </row>
    <row r="16" spans="1:8" ht="56.25" customHeight="1" thickBot="1">
      <c r="A16" s="182" t="s">
        <v>196</v>
      </c>
      <c r="B16" s="273" t="s">
        <v>199</v>
      </c>
      <c r="C16" s="274"/>
      <c r="D16" s="274"/>
      <c r="E16" s="274"/>
      <c r="F16" s="274"/>
      <c r="G16" s="274"/>
      <c r="H16" s="275"/>
    </row>
  </sheetData>
  <sheetProtection/>
  <mergeCells count="13">
    <mergeCell ref="B12:H12"/>
    <mergeCell ref="B13:H13"/>
    <mergeCell ref="B14:H14"/>
    <mergeCell ref="B15:H15"/>
    <mergeCell ref="B16:H16"/>
    <mergeCell ref="B3:H3"/>
    <mergeCell ref="B4:H4"/>
    <mergeCell ref="A1:H1"/>
    <mergeCell ref="B5:H7"/>
    <mergeCell ref="B8:H8"/>
    <mergeCell ref="B9:H9"/>
    <mergeCell ref="B11:H11"/>
    <mergeCell ref="B10:H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AM43"/>
  <sheetViews>
    <sheetView tabSelected="1" zoomScalePageLayoutView="0" workbookViewId="0" topLeftCell="A1">
      <selection activeCell="A1" sqref="A1"/>
    </sheetView>
  </sheetViews>
  <sheetFormatPr defaultColWidth="9.140625" defaultRowHeight="15"/>
  <cols>
    <col min="1" max="3" width="1.57421875" style="4" customWidth="1"/>
    <col min="4" max="4" width="5.57421875" style="4" customWidth="1"/>
    <col min="5" max="5" width="15.57421875" style="4" customWidth="1"/>
    <col min="6" max="7" width="4.57421875" style="4" customWidth="1"/>
    <col min="8" max="8" width="5.57421875" style="4" customWidth="1"/>
    <col min="9" max="9" width="19.7109375" style="4" bestFit="1" customWidth="1"/>
    <col min="10" max="10" width="4.7109375" style="4" customWidth="1"/>
    <col min="11" max="11" width="4.57421875" style="11" customWidth="1"/>
    <col min="12" max="12" width="15.57421875" style="4" customWidth="1"/>
    <col min="13" max="14" width="4.57421875" style="4" customWidth="1"/>
    <col min="15" max="15" width="4.57421875" style="11" customWidth="1"/>
    <col min="16" max="16" width="9.00390625" style="4" customWidth="1"/>
    <col min="17" max="18" width="4.57421875" style="4" customWidth="1"/>
    <col min="19" max="19" width="20.57421875" style="4" customWidth="1"/>
    <col min="20" max="20" width="4.57421875" style="4" customWidth="1"/>
    <col min="21" max="21" width="10.421875" style="4" customWidth="1"/>
    <col min="22" max="22" width="18.421875" style="4" customWidth="1"/>
    <col min="23" max="23" width="0" style="4" hidden="1" customWidth="1"/>
    <col min="24" max="16384" width="9.00390625" style="4" customWidth="1"/>
  </cols>
  <sheetData>
    <row r="1" spans="1:23" ht="17.25">
      <c r="A1" s="31" t="s">
        <v>46</v>
      </c>
      <c r="B1" s="32"/>
      <c r="C1" s="32"/>
      <c r="D1" s="32"/>
      <c r="E1" s="32"/>
      <c r="F1" s="32"/>
      <c r="G1" s="32"/>
      <c r="H1" s="32"/>
      <c r="I1" s="32"/>
      <c r="J1" s="32"/>
      <c r="K1" s="33"/>
      <c r="L1" s="32"/>
      <c r="M1" s="32"/>
      <c r="N1" s="32"/>
      <c r="O1" s="33"/>
      <c r="P1" s="32"/>
      <c r="Q1" s="32"/>
      <c r="R1" s="32"/>
      <c r="S1" s="32"/>
      <c r="T1" s="32"/>
      <c r="U1" s="32"/>
      <c r="V1" s="32"/>
      <c r="W1" s="32"/>
    </row>
    <row r="2" spans="1:23" ht="11.25">
      <c r="A2" s="32"/>
      <c r="B2" s="32"/>
      <c r="C2" s="32"/>
      <c r="D2" s="32"/>
      <c r="E2" s="32"/>
      <c r="F2" s="32"/>
      <c r="G2" s="32"/>
      <c r="H2" s="32"/>
      <c r="I2" s="32"/>
      <c r="J2" s="32"/>
      <c r="K2" s="33"/>
      <c r="L2" s="32"/>
      <c r="M2" s="32"/>
      <c r="N2" s="32"/>
      <c r="O2" s="33"/>
      <c r="P2" s="32"/>
      <c r="Q2" s="32"/>
      <c r="R2" s="32"/>
      <c r="S2" s="32"/>
      <c r="T2" s="32"/>
      <c r="U2" s="32"/>
      <c r="V2" s="32"/>
      <c r="W2" s="32"/>
    </row>
    <row r="3" spans="1:39" s="13" customFormat="1" ht="18" customHeight="1">
      <c r="A3" s="54"/>
      <c r="B3" s="54"/>
      <c r="C3" s="34"/>
      <c r="D3" s="35" t="s">
        <v>47</v>
      </c>
      <c r="E3" s="34"/>
      <c r="F3" s="35"/>
      <c r="G3" s="35"/>
      <c r="H3" s="35" t="s">
        <v>161</v>
      </c>
      <c r="I3" s="34"/>
      <c r="J3" s="34"/>
      <c r="K3" s="35" t="s">
        <v>166</v>
      </c>
      <c r="L3" s="34"/>
      <c r="M3" s="34"/>
      <c r="N3" s="35"/>
      <c r="O3" s="47" t="s">
        <v>80</v>
      </c>
      <c r="P3" s="35"/>
      <c r="Q3" s="35"/>
      <c r="R3" s="35" t="s">
        <v>81</v>
      </c>
      <c r="S3" s="35"/>
      <c r="T3" s="34"/>
      <c r="U3" s="175" t="s">
        <v>168</v>
      </c>
      <c r="V3" s="132"/>
      <c r="W3" s="133"/>
      <c r="X3" s="133"/>
      <c r="Y3" s="133"/>
      <c r="Z3" s="133"/>
      <c r="AA3" s="133"/>
      <c r="AB3" s="133"/>
      <c r="AC3" s="133"/>
      <c r="AD3" s="133"/>
      <c r="AE3" s="133"/>
      <c r="AF3" s="133"/>
      <c r="AG3" s="133"/>
      <c r="AH3" s="133"/>
      <c r="AI3" s="133"/>
      <c r="AJ3" s="133"/>
      <c r="AK3" s="133"/>
      <c r="AL3" s="133"/>
      <c r="AM3" s="133"/>
    </row>
    <row r="4" spans="1:39" s="13" customFormat="1" ht="18" customHeight="1">
      <c r="A4" s="55"/>
      <c r="B4" s="55"/>
      <c r="C4" s="34"/>
      <c r="D4" s="36" t="s">
        <v>4</v>
      </c>
      <c r="E4" s="36" t="s">
        <v>5</v>
      </c>
      <c r="F4" s="35"/>
      <c r="G4" s="35"/>
      <c r="H4" s="36" t="s">
        <v>4</v>
      </c>
      <c r="I4" s="36" t="s">
        <v>5</v>
      </c>
      <c r="J4" s="173"/>
      <c r="K4" s="36" t="s">
        <v>4</v>
      </c>
      <c r="L4" s="36" t="s">
        <v>6</v>
      </c>
      <c r="M4" s="36" t="s">
        <v>7</v>
      </c>
      <c r="N4" s="40"/>
      <c r="O4" s="36" t="s">
        <v>4</v>
      </c>
      <c r="P4" s="36" t="s">
        <v>8</v>
      </c>
      <c r="Q4" s="40"/>
      <c r="R4" s="36" t="s">
        <v>4</v>
      </c>
      <c r="S4" s="36" t="s">
        <v>9</v>
      </c>
      <c r="T4" s="32"/>
      <c r="U4" s="145"/>
      <c r="V4" s="146" t="s">
        <v>87</v>
      </c>
      <c r="W4" s="146"/>
      <c r="X4" s="147" t="s">
        <v>90</v>
      </c>
      <c r="Y4" s="147" t="s">
        <v>91</v>
      </c>
      <c r="Z4" s="147" t="s">
        <v>92</v>
      </c>
      <c r="AA4" s="147" t="s">
        <v>93</v>
      </c>
      <c r="AB4" s="147" t="s">
        <v>94</v>
      </c>
      <c r="AC4" s="147" t="s">
        <v>95</v>
      </c>
      <c r="AD4" s="147" t="s">
        <v>96</v>
      </c>
      <c r="AE4" s="147" t="s">
        <v>97</v>
      </c>
      <c r="AF4" s="147" t="s">
        <v>98</v>
      </c>
      <c r="AG4" s="147" t="s">
        <v>99</v>
      </c>
      <c r="AH4" s="147" t="s">
        <v>100</v>
      </c>
      <c r="AI4" s="147" t="s">
        <v>101</v>
      </c>
      <c r="AJ4" s="147" t="s">
        <v>102</v>
      </c>
      <c r="AK4" s="147" t="s">
        <v>103</v>
      </c>
      <c r="AL4" s="147" t="s">
        <v>104</v>
      </c>
      <c r="AM4" s="147" t="s">
        <v>105</v>
      </c>
    </row>
    <row r="5" spans="1:39" ht="18" customHeight="1">
      <c r="A5" s="45"/>
      <c r="B5" s="45"/>
      <c r="C5" s="32"/>
      <c r="D5" s="38">
        <v>1</v>
      </c>
      <c r="E5" s="39" t="s">
        <v>55</v>
      </c>
      <c r="F5" s="40"/>
      <c r="G5" s="40"/>
      <c r="H5" s="38">
        <v>1</v>
      </c>
      <c r="I5" s="39" t="s">
        <v>65</v>
      </c>
      <c r="J5" s="174"/>
      <c r="K5" s="38">
        <v>1</v>
      </c>
      <c r="L5" s="37" t="s">
        <v>148</v>
      </c>
      <c r="M5" s="281" t="s">
        <v>129</v>
      </c>
      <c r="N5" s="40"/>
      <c r="O5" s="38">
        <v>1</v>
      </c>
      <c r="P5" s="41" t="s">
        <v>10</v>
      </c>
      <c r="Q5" s="40"/>
      <c r="R5" s="38">
        <v>1</v>
      </c>
      <c r="S5" s="41" t="s">
        <v>11</v>
      </c>
      <c r="T5" s="32"/>
      <c r="U5" s="148" t="s">
        <v>86</v>
      </c>
      <c r="V5" s="149"/>
      <c r="W5" s="149"/>
      <c r="X5" s="147" t="s">
        <v>106</v>
      </c>
      <c r="Y5" s="147" t="s">
        <v>107</v>
      </c>
      <c r="Z5" s="147" t="s">
        <v>108</v>
      </c>
      <c r="AA5" s="147" t="s">
        <v>109</v>
      </c>
      <c r="AB5" s="147" t="s">
        <v>110</v>
      </c>
      <c r="AC5" s="147" t="s">
        <v>111</v>
      </c>
      <c r="AD5" s="147" t="s">
        <v>112</v>
      </c>
      <c r="AE5" s="147" t="s">
        <v>113</v>
      </c>
      <c r="AF5" s="147" t="s">
        <v>114</v>
      </c>
      <c r="AG5" s="147" t="s">
        <v>115</v>
      </c>
      <c r="AH5" s="147" t="s">
        <v>116</v>
      </c>
      <c r="AI5" s="147" t="s">
        <v>117</v>
      </c>
      <c r="AJ5" s="147" t="s">
        <v>118</v>
      </c>
      <c r="AK5" s="147" t="s">
        <v>119</v>
      </c>
      <c r="AL5" s="147" t="s">
        <v>120</v>
      </c>
      <c r="AM5" s="147" t="s">
        <v>121</v>
      </c>
    </row>
    <row r="6" spans="1:39" ht="18" customHeight="1">
      <c r="A6" s="45"/>
      <c r="B6" s="45"/>
      <c r="C6" s="32"/>
      <c r="D6" s="38">
        <v>2</v>
      </c>
      <c r="E6" s="41" t="s">
        <v>56</v>
      </c>
      <c r="F6" s="42"/>
      <c r="G6" s="42"/>
      <c r="H6" s="38">
        <v>2</v>
      </c>
      <c r="I6" s="41" t="s">
        <v>66</v>
      </c>
      <c r="J6" s="97"/>
      <c r="K6" s="38">
        <v>2</v>
      </c>
      <c r="L6" s="37" t="s">
        <v>149</v>
      </c>
      <c r="M6" s="282"/>
      <c r="N6" s="40"/>
      <c r="O6" s="38">
        <v>2</v>
      </c>
      <c r="P6" s="41" t="s">
        <v>12</v>
      </c>
      <c r="Q6" s="40"/>
      <c r="R6" s="38">
        <v>2</v>
      </c>
      <c r="S6" s="41" t="s">
        <v>13</v>
      </c>
      <c r="T6" s="32"/>
      <c r="U6" s="135" t="s">
        <v>122</v>
      </c>
      <c r="V6" s="136" t="s">
        <v>123</v>
      </c>
      <c r="W6" s="136" t="str">
        <f aca="true" t="shared" si="0" ref="W6:W11">CONCATENATE(U6,V6)</f>
        <v>ｶﾞﾗｽﾊｳｽⅠ類木造</v>
      </c>
      <c r="X6" s="134">
        <v>100</v>
      </c>
      <c r="Y6" s="134">
        <v>90</v>
      </c>
      <c r="Z6" s="134">
        <v>80</v>
      </c>
      <c r="AA6" s="134">
        <v>70</v>
      </c>
      <c r="AB6" s="134">
        <v>60</v>
      </c>
      <c r="AC6" s="134">
        <v>50</v>
      </c>
      <c r="AD6" s="134">
        <v>50</v>
      </c>
      <c r="AE6" s="134">
        <v>50</v>
      </c>
      <c r="AF6" s="134">
        <v>50</v>
      </c>
      <c r="AG6" s="134">
        <v>50</v>
      </c>
      <c r="AH6" s="134">
        <v>50</v>
      </c>
      <c r="AI6" s="134">
        <v>50</v>
      </c>
      <c r="AJ6" s="134">
        <v>50</v>
      </c>
      <c r="AK6" s="134">
        <v>50</v>
      </c>
      <c r="AL6" s="134">
        <v>50</v>
      </c>
      <c r="AM6" s="134">
        <v>50</v>
      </c>
    </row>
    <row r="7" spans="1:39" ht="18" customHeight="1">
      <c r="A7" s="45"/>
      <c r="B7" s="45"/>
      <c r="C7" s="32"/>
      <c r="D7" s="43"/>
      <c r="E7" s="42"/>
      <c r="F7" s="42"/>
      <c r="G7" s="42"/>
      <c r="H7" s="43"/>
      <c r="I7" s="42"/>
      <c r="J7" s="44"/>
      <c r="K7" s="38">
        <v>3</v>
      </c>
      <c r="L7" s="37" t="s">
        <v>150</v>
      </c>
      <c r="M7" s="282"/>
      <c r="N7" s="40"/>
      <c r="O7" s="38">
        <v>3</v>
      </c>
      <c r="P7" s="41" t="s">
        <v>14</v>
      </c>
      <c r="Q7" s="40"/>
      <c r="R7" s="38">
        <v>3</v>
      </c>
      <c r="S7" s="41" t="s">
        <v>15</v>
      </c>
      <c r="T7" s="32"/>
      <c r="U7" s="135" t="s">
        <v>122</v>
      </c>
      <c r="V7" s="136" t="s">
        <v>124</v>
      </c>
      <c r="W7" s="136" t="str">
        <f t="shared" si="0"/>
        <v>ｶﾞﾗｽﾊｳｽⅡ類鉄骨</v>
      </c>
      <c r="X7" s="134">
        <v>100</v>
      </c>
      <c r="Y7" s="134">
        <v>96</v>
      </c>
      <c r="Z7" s="134">
        <v>92</v>
      </c>
      <c r="AA7" s="134">
        <v>88</v>
      </c>
      <c r="AB7" s="137">
        <v>84</v>
      </c>
      <c r="AC7" s="134">
        <v>80</v>
      </c>
      <c r="AD7" s="134">
        <v>76</v>
      </c>
      <c r="AE7" s="134">
        <v>72</v>
      </c>
      <c r="AF7" s="134">
        <v>68</v>
      </c>
      <c r="AG7" s="134">
        <v>65</v>
      </c>
      <c r="AH7" s="134">
        <v>62</v>
      </c>
      <c r="AI7" s="134">
        <v>59</v>
      </c>
      <c r="AJ7" s="134">
        <v>56</v>
      </c>
      <c r="AK7" s="134">
        <v>53</v>
      </c>
      <c r="AL7" s="134">
        <v>50</v>
      </c>
      <c r="AM7" s="134">
        <v>50</v>
      </c>
    </row>
    <row r="8" spans="1:39" ht="18" customHeight="1">
      <c r="A8" s="45"/>
      <c r="B8" s="45"/>
      <c r="C8" s="32"/>
      <c r="D8" s="35" t="s">
        <v>160</v>
      </c>
      <c r="E8" s="34"/>
      <c r="F8" s="34"/>
      <c r="G8" s="34"/>
      <c r="H8" s="35" t="s">
        <v>162</v>
      </c>
      <c r="I8" s="34"/>
      <c r="J8" s="42"/>
      <c r="K8" s="38">
        <v>4</v>
      </c>
      <c r="L8" s="37" t="s">
        <v>25</v>
      </c>
      <c r="M8" s="282"/>
      <c r="N8" s="40"/>
      <c r="O8" s="38">
        <v>4</v>
      </c>
      <c r="P8" s="41" t="s">
        <v>78</v>
      </c>
      <c r="Q8" s="50"/>
      <c r="R8" s="38">
        <v>4</v>
      </c>
      <c r="S8" s="41" t="s">
        <v>79</v>
      </c>
      <c r="T8" s="32"/>
      <c r="U8" s="138" t="s">
        <v>125</v>
      </c>
      <c r="V8" s="136" t="s">
        <v>123</v>
      </c>
      <c r="W8" s="136" t="str">
        <f t="shared" si="0"/>
        <v>ﾌﾟﾗｽﾁｯｸﾊｳｽⅠ類木造</v>
      </c>
      <c r="X8" s="134">
        <v>100</v>
      </c>
      <c r="Y8" s="134">
        <v>90</v>
      </c>
      <c r="Z8" s="134">
        <v>80</v>
      </c>
      <c r="AA8" s="134">
        <v>70</v>
      </c>
      <c r="AB8" s="134">
        <v>60</v>
      </c>
      <c r="AC8" s="134">
        <v>50</v>
      </c>
      <c r="AD8" s="134">
        <v>50</v>
      </c>
      <c r="AE8" s="134">
        <v>50</v>
      </c>
      <c r="AF8" s="134">
        <v>50</v>
      </c>
      <c r="AG8" s="134">
        <v>50</v>
      </c>
      <c r="AH8" s="134">
        <v>50</v>
      </c>
      <c r="AI8" s="134">
        <v>50</v>
      </c>
      <c r="AJ8" s="134">
        <v>50</v>
      </c>
      <c r="AK8" s="134">
        <v>50</v>
      </c>
      <c r="AL8" s="134">
        <v>50</v>
      </c>
      <c r="AM8" s="134">
        <v>50</v>
      </c>
    </row>
    <row r="9" spans="1:39" ht="18" customHeight="1">
      <c r="A9" s="45"/>
      <c r="B9" s="45"/>
      <c r="C9" s="32"/>
      <c r="D9" s="36" t="s">
        <v>4</v>
      </c>
      <c r="E9" s="36" t="s">
        <v>6</v>
      </c>
      <c r="F9" s="36" t="s">
        <v>7</v>
      </c>
      <c r="G9" s="55"/>
      <c r="H9" s="36" t="s">
        <v>4</v>
      </c>
      <c r="I9" s="36" t="s">
        <v>5</v>
      </c>
      <c r="J9" s="42"/>
      <c r="K9" s="38">
        <v>5</v>
      </c>
      <c r="L9" s="37" t="s">
        <v>77</v>
      </c>
      <c r="M9" s="282"/>
      <c r="N9" s="45"/>
      <c r="O9" s="49">
        <v>5</v>
      </c>
      <c r="P9" s="48" t="s">
        <v>16</v>
      </c>
      <c r="Q9" s="50"/>
      <c r="R9" s="38">
        <v>5</v>
      </c>
      <c r="S9" s="41" t="s">
        <v>17</v>
      </c>
      <c r="T9" s="32"/>
      <c r="U9" s="138" t="s">
        <v>125</v>
      </c>
      <c r="V9" s="139" t="s">
        <v>201</v>
      </c>
      <c r="W9" s="136" t="str">
        <f t="shared" si="0"/>
        <v>ﾌﾟﾗｽﾁｯｸﾊｳｽⅡ類ﾊﾟｲﾌﾟ</v>
      </c>
      <c r="X9" s="134">
        <v>100</v>
      </c>
      <c r="Y9" s="134">
        <v>95</v>
      </c>
      <c r="Z9" s="134">
        <v>90</v>
      </c>
      <c r="AA9" s="134">
        <v>85</v>
      </c>
      <c r="AB9" s="134">
        <v>80</v>
      </c>
      <c r="AC9" s="134">
        <v>75</v>
      </c>
      <c r="AD9" s="134">
        <v>70</v>
      </c>
      <c r="AE9" s="134">
        <v>65</v>
      </c>
      <c r="AF9" s="134">
        <v>60</v>
      </c>
      <c r="AG9" s="134">
        <v>55</v>
      </c>
      <c r="AH9" s="134">
        <v>50</v>
      </c>
      <c r="AI9" s="134">
        <v>50</v>
      </c>
      <c r="AJ9" s="134">
        <v>50</v>
      </c>
      <c r="AK9" s="134">
        <v>50</v>
      </c>
      <c r="AL9" s="134">
        <v>50</v>
      </c>
      <c r="AM9" s="134">
        <v>50</v>
      </c>
    </row>
    <row r="10" spans="1:39" ht="18" customHeight="1">
      <c r="A10" s="45"/>
      <c r="B10" s="45"/>
      <c r="C10" s="32"/>
      <c r="D10" s="38">
        <v>1</v>
      </c>
      <c r="E10" s="37" t="s">
        <v>148</v>
      </c>
      <c r="F10" s="281" t="s">
        <v>129</v>
      </c>
      <c r="G10" s="131"/>
      <c r="H10" s="38">
        <v>1</v>
      </c>
      <c r="I10" s="39" t="s">
        <v>67</v>
      </c>
      <c r="J10" s="45"/>
      <c r="K10" s="38">
        <v>6</v>
      </c>
      <c r="L10" s="37" t="s">
        <v>151</v>
      </c>
      <c r="M10" s="283"/>
      <c r="N10" s="45"/>
      <c r="O10" s="49">
        <v>6</v>
      </c>
      <c r="P10" s="48" t="s">
        <v>18</v>
      </c>
      <c r="Q10" s="50"/>
      <c r="R10" s="38">
        <v>6</v>
      </c>
      <c r="S10" s="41" t="s">
        <v>19</v>
      </c>
      <c r="T10" s="32"/>
      <c r="U10" s="138" t="s">
        <v>125</v>
      </c>
      <c r="V10" s="140" t="s">
        <v>126</v>
      </c>
      <c r="W10" s="136" t="str">
        <f t="shared" si="0"/>
        <v>ﾌﾟﾗｽﾁｯｸﾊｳｽⅢ類～Ⅴ類及びⅦ類鉄骨</v>
      </c>
      <c r="X10" s="141">
        <v>100</v>
      </c>
      <c r="Y10" s="141">
        <v>96</v>
      </c>
      <c r="Z10" s="141">
        <v>92</v>
      </c>
      <c r="AA10" s="141">
        <v>88</v>
      </c>
      <c r="AB10" s="141">
        <v>84</v>
      </c>
      <c r="AC10" s="141">
        <v>80</v>
      </c>
      <c r="AD10" s="141">
        <v>76</v>
      </c>
      <c r="AE10" s="141">
        <v>72</v>
      </c>
      <c r="AF10" s="141">
        <v>68</v>
      </c>
      <c r="AG10" s="141">
        <v>65</v>
      </c>
      <c r="AH10" s="141">
        <v>62</v>
      </c>
      <c r="AI10" s="141">
        <v>59</v>
      </c>
      <c r="AJ10" s="141">
        <v>56</v>
      </c>
      <c r="AK10" s="141">
        <v>53</v>
      </c>
      <c r="AL10" s="141">
        <v>50</v>
      </c>
      <c r="AM10" s="141">
        <v>50</v>
      </c>
    </row>
    <row r="11" spans="1:39" ht="18" customHeight="1">
      <c r="A11" s="45"/>
      <c r="B11" s="45"/>
      <c r="C11" s="32"/>
      <c r="D11" s="38">
        <v>2</v>
      </c>
      <c r="E11" s="37" t="s">
        <v>149</v>
      </c>
      <c r="F11" s="282"/>
      <c r="G11" s="131"/>
      <c r="H11" s="38">
        <v>2</v>
      </c>
      <c r="I11" s="41" t="s">
        <v>68</v>
      </c>
      <c r="J11" s="45"/>
      <c r="K11" s="38">
        <v>7</v>
      </c>
      <c r="L11" s="37" t="s">
        <v>26</v>
      </c>
      <c r="M11" s="284" t="s">
        <v>130</v>
      </c>
      <c r="N11" s="45"/>
      <c r="O11" s="49">
        <v>7</v>
      </c>
      <c r="P11" s="48" t="s">
        <v>20</v>
      </c>
      <c r="Q11" s="50"/>
      <c r="R11" s="38">
        <v>7</v>
      </c>
      <c r="S11" s="41" t="s">
        <v>21</v>
      </c>
      <c r="T11" s="32"/>
      <c r="U11" s="142" t="s">
        <v>127</v>
      </c>
      <c r="V11" s="143"/>
      <c r="W11" s="136" t="str">
        <f t="shared" si="0"/>
        <v>附帯施設</v>
      </c>
      <c r="X11" s="144">
        <v>100</v>
      </c>
      <c r="Y11" s="144">
        <v>93</v>
      </c>
      <c r="Z11" s="144">
        <v>86</v>
      </c>
      <c r="AA11" s="144">
        <v>79</v>
      </c>
      <c r="AB11" s="144">
        <v>72</v>
      </c>
      <c r="AC11" s="144">
        <v>65</v>
      </c>
      <c r="AD11" s="144">
        <v>58</v>
      </c>
      <c r="AE11" s="144">
        <v>50</v>
      </c>
      <c r="AF11" s="144">
        <v>50</v>
      </c>
      <c r="AG11" s="144">
        <v>50</v>
      </c>
      <c r="AH11" s="144">
        <v>50</v>
      </c>
      <c r="AI11" s="134">
        <v>50</v>
      </c>
      <c r="AJ11" s="134">
        <v>50</v>
      </c>
      <c r="AK11" s="134">
        <v>50</v>
      </c>
      <c r="AL11" s="134">
        <v>50</v>
      </c>
      <c r="AM11" s="134">
        <v>50</v>
      </c>
    </row>
    <row r="12" spans="1:23" ht="18" customHeight="1">
      <c r="A12" s="45"/>
      <c r="B12" s="45"/>
      <c r="C12" s="32"/>
      <c r="D12" s="38">
        <v>3</v>
      </c>
      <c r="E12" s="37" t="s">
        <v>150</v>
      </c>
      <c r="F12" s="282"/>
      <c r="G12" s="131"/>
      <c r="H12" s="32"/>
      <c r="I12" s="45"/>
      <c r="J12" s="45"/>
      <c r="K12" s="38">
        <v>8</v>
      </c>
      <c r="L12" s="37" t="s">
        <v>27</v>
      </c>
      <c r="M12" s="285"/>
      <c r="N12" s="45"/>
      <c r="O12" s="38">
        <v>8</v>
      </c>
      <c r="P12" s="48" t="s">
        <v>22</v>
      </c>
      <c r="Q12" s="50"/>
      <c r="R12" s="38">
        <v>8</v>
      </c>
      <c r="S12" s="37" t="s">
        <v>23</v>
      </c>
      <c r="T12" s="32"/>
      <c r="U12" s="55"/>
      <c r="V12" s="92"/>
      <c r="W12" s="55"/>
    </row>
    <row r="13" spans="1:23" ht="18" customHeight="1">
      <c r="A13" s="45"/>
      <c r="B13" s="45"/>
      <c r="C13" s="32"/>
      <c r="D13" s="38">
        <v>4</v>
      </c>
      <c r="E13" s="37" t="s">
        <v>25</v>
      </c>
      <c r="F13" s="282"/>
      <c r="G13" s="131"/>
      <c r="J13" s="45"/>
      <c r="K13" s="38">
        <v>9</v>
      </c>
      <c r="L13" s="37" t="s">
        <v>28</v>
      </c>
      <c r="M13" s="285"/>
      <c r="N13" s="45"/>
      <c r="O13" s="38">
        <v>9</v>
      </c>
      <c r="P13" s="48" t="s">
        <v>24</v>
      </c>
      <c r="Q13" s="50"/>
      <c r="R13" s="45"/>
      <c r="S13" s="32"/>
      <c r="T13" s="32"/>
      <c r="U13" s="55"/>
      <c r="V13" s="56"/>
      <c r="W13" s="55"/>
    </row>
    <row r="14" spans="1:23" ht="18" customHeight="1">
      <c r="A14" s="45"/>
      <c r="B14" s="45"/>
      <c r="C14" s="32"/>
      <c r="D14" s="38">
        <v>5</v>
      </c>
      <c r="E14" s="37" t="s">
        <v>77</v>
      </c>
      <c r="F14" s="282"/>
      <c r="G14" s="131"/>
      <c r="J14" s="45"/>
      <c r="K14" s="38">
        <v>10</v>
      </c>
      <c r="L14" s="37" t="s">
        <v>29</v>
      </c>
      <c r="M14" s="285"/>
      <c r="N14" s="45"/>
      <c r="O14" s="38">
        <v>10</v>
      </c>
      <c r="P14" s="48" t="s">
        <v>63</v>
      </c>
      <c r="R14" s="35" t="s">
        <v>82</v>
      </c>
      <c r="S14" s="34"/>
      <c r="T14" s="32"/>
      <c r="U14" s="55"/>
      <c r="V14" s="56"/>
      <c r="W14" s="55"/>
    </row>
    <row r="15" spans="1:23" ht="18" customHeight="1">
      <c r="A15" s="45"/>
      <c r="B15" s="45"/>
      <c r="C15" s="32"/>
      <c r="D15" s="38">
        <v>6</v>
      </c>
      <c r="E15" s="37" t="s">
        <v>151</v>
      </c>
      <c r="F15" s="283"/>
      <c r="G15" s="131"/>
      <c r="J15" s="45"/>
      <c r="K15" s="38">
        <v>11</v>
      </c>
      <c r="L15" s="37" t="s">
        <v>30</v>
      </c>
      <c r="M15" s="285"/>
      <c r="N15" s="45"/>
      <c r="O15" s="43"/>
      <c r="P15" s="42"/>
      <c r="Q15" s="45"/>
      <c r="R15" s="36" t="s">
        <v>4</v>
      </c>
      <c r="S15" s="36" t="s">
        <v>5</v>
      </c>
      <c r="T15" s="32"/>
      <c r="U15" s="55"/>
      <c r="V15" s="56"/>
      <c r="W15" s="55"/>
    </row>
    <row r="16" spans="1:22" ht="18" customHeight="1">
      <c r="A16" s="45"/>
      <c r="B16" s="45"/>
      <c r="C16" s="32"/>
      <c r="D16" s="38">
        <v>7</v>
      </c>
      <c r="E16" s="37" t="s">
        <v>26</v>
      </c>
      <c r="F16" s="284" t="s">
        <v>130</v>
      </c>
      <c r="G16" s="131"/>
      <c r="J16" s="45"/>
      <c r="K16" s="38">
        <v>12</v>
      </c>
      <c r="L16" s="37" t="s">
        <v>31</v>
      </c>
      <c r="M16" s="286"/>
      <c r="N16" s="43"/>
      <c r="O16" s="45"/>
      <c r="P16" s="45"/>
      <c r="Q16" s="45"/>
      <c r="R16" s="38">
        <v>1</v>
      </c>
      <c r="S16" s="41" t="s">
        <v>69</v>
      </c>
      <c r="T16" s="55"/>
      <c r="U16" s="56"/>
      <c r="V16" s="55"/>
    </row>
    <row r="17" spans="1:22" ht="18" customHeight="1">
      <c r="A17" s="45"/>
      <c r="B17" s="45"/>
      <c r="C17" s="32"/>
      <c r="D17" s="38">
        <v>8</v>
      </c>
      <c r="E17" s="37" t="s">
        <v>27</v>
      </c>
      <c r="F17" s="285"/>
      <c r="G17" s="131"/>
      <c r="H17" s="32"/>
      <c r="I17" s="45"/>
      <c r="J17" s="45"/>
      <c r="K17" s="38">
        <v>13</v>
      </c>
      <c r="L17" s="46" t="s">
        <v>32</v>
      </c>
      <c r="M17" s="151" t="s">
        <v>128</v>
      </c>
      <c r="N17" s="43"/>
      <c r="O17" s="45"/>
      <c r="P17" s="45"/>
      <c r="Q17" s="45"/>
      <c r="R17" s="38">
        <v>2</v>
      </c>
      <c r="S17" s="150" t="s">
        <v>70</v>
      </c>
      <c r="T17" s="55"/>
      <c r="U17" s="56"/>
      <c r="V17" s="55"/>
    </row>
    <row r="18" spans="1:23" ht="18" customHeight="1">
      <c r="A18" s="45"/>
      <c r="B18" s="45"/>
      <c r="C18" s="32"/>
      <c r="D18" s="38">
        <v>9</v>
      </c>
      <c r="E18" s="37" t="s">
        <v>28</v>
      </c>
      <c r="F18" s="285"/>
      <c r="G18" s="131"/>
      <c r="H18" s="32"/>
      <c r="I18" s="45"/>
      <c r="J18" s="45"/>
      <c r="K18" s="38">
        <v>14</v>
      </c>
      <c r="L18" s="37" t="s">
        <v>152</v>
      </c>
      <c r="M18" s="281" t="s">
        <v>158</v>
      </c>
      <c r="N18" s="45"/>
      <c r="O18" s="43"/>
      <c r="P18" s="45"/>
      <c r="Q18" s="45"/>
      <c r="R18" s="45"/>
      <c r="S18" s="45"/>
      <c r="T18" s="32"/>
      <c r="U18" s="55"/>
      <c r="V18" s="56"/>
      <c r="W18" s="55"/>
    </row>
    <row r="19" spans="1:23" ht="18" customHeight="1">
      <c r="A19" s="32"/>
      <c r="B19" s="32"/>
      <c r="C19" s="32"/>
      <c r="D19" s="38">
        <v>10</v>
      </c>
      <c r="E19" s="37" t="s">
        <v>29</v>
      </c>
      <c r="F19" s="285"/>
      <c r="G19" s="131"/>
      <c r="H19" s="32"/>
      <c r="I19" s="32"/>
      <c r="J19" s="32"/>
      <c r="K19" s="38">
        <v>15</v>
      </c>
      <c r="L19" s="37" t="s">
        <v>153</v>
      </c>
      <c r="M19" s="282"/>
      <c r="N19" s="32"/>
      <c r="O19" s="33"/>
      <c r="P19" s="32"/>
      <c r="Q19" s="32"/>
      <c r="R19" s="45"/>
      <c r="S19" s="45"/>
      <c r="T19" s="32"/>
      <c r="U19" s="43"/>
      <c r="V19" s="51"/>
      <c r="W19" s="43"/>
    </row>
    <row r="20" spans="1:23" ht="18" customHeight="1">
      <c r="A20" s="32"/>
      <c r="B20" s="32"/>
      <c r="C20" s="32"/>
      <c r="D20" s="38">
        <v>11</v>
      </c>
      <c r="E20" s="37" t="s">
        <v>30</v>
      </c>
      <c r="F20" s="285"/>
      <c r="G20" s="131"/>
      <c r="H20" s="32"/>
      <c r="I20" s="32"/>
      <c r="J20" s="32"/>
      <c r="K20" s="38">
        <v>16</v>
      </c>
      <c r="L20" s="37" t="s">
        <v>154</v>
      </c>
      <c r="M20" s="282"/>
      <c r="N20" s="32"/>
      <c r="O20" s="33"/>
      <c r="P20" s="32"/>
      <c r="Q20" s="32"/>
      <c r="R20" s="32"/>
      <c r="S20" s="32"/>
      <c r="T20" s="32"/>
      <c r="U20" s="43"/>
      <c r="V20" s="51"/>
      <c r="W20" s="43"/>
    </row>
    <row r="21" spans="1:23" ht="18" customHeight="1">
      <c r="A21" s="32"/>
      <c r="B21" s="32"/>
      <c r="C21" s="32"/>
      <c r="D21" s="38">
        <v>12</v>
      </c>
      <c r="E21" s="37" t="s">
        <v>31</v>
      </c>
      <c r="F21" s="286"/>
      <c r="G21" s="45"/>
      <c r="H21" s="32"/>
      <c r="I21" s="32"/>
      <c r="J21" s="32"/>
      <c r="K21" s="38">
        <v>17</v>
      </c>
      <c r="L21" s="37" t="s">
        <v>155</v>
      </c>
      <c r="M21" s="282"/>
      <c r="N21" s="32"/>
      <c r="O21" s="33"/>
      <c r="P21" s="32"/>
      <c r="Q21" s="32"/>
      <c r="R21" s="32"/>
      <c r="S21" s="32"/>
      <c r="T21" s="32"/>
      <c r="U21" s="43"/>
      <c r="V21" s="51"/>
      <c r="W21" s="43"/>
    </row>
    <row r="22" spans="1:23" ht="18" customHeight="1">
      <c r="A22" s="32"/>
      <c r="B22" s="32"/>
      <c r="C22" s="32"/>
      <c r="D22" s="38">
        <v>13</v>
      </c>
      <c r="E22" s="46" t="s">
        <v>32</v>
      </c>
      <c r="F22" s="151" t="s">
        <v>128</v>
      </c>
      <c r="G22" s="32"/>
      <c r="H22" s="32"/>
      <c r="I22" s="32"/>
      <c r="J22" s="32"/>
      <c r="K22" s="38">
        <v>18</v>
      </c>
      <c r="L22" s="37" t="s">
        <v>156</v>
      </c>
      <c r="M22" s="282"/>
      <c r="N22" s="32"/>
      <c r="O22" s="33"/>
      <c r="P22" s="32"/>
      <c r="Q22" s="32"/>
      <c r="R22" s="32"/>
      <c r="S22" s="32"/>
      <c r="T22" s="32"/>
      <c r="U22" s="40"/>
      <c r="V22" s="40"/>
      <c r="W22" s="40"/>
    </row>
    <row r="23" spans="1:23" ht="18" customHeight="1">
      <c r="A23" s="32"/>
      <c r="B23" s="32"/>
      <c r="C23" s="32"/>
      <c r="D23" s="38">
        <v>14</v>
      </c>
      <c r="E23" s="37" t="s">
        <v>152</v>
      </c>
      <c r="F23" s="281" t="s">
        <v>158</v>
      </c>
      <c r="G23" s="32"/>
      <c r="H23" s="32"/>
      <c r="I23" s="32"/>
      <c r="J23" s="32"/>
      <c r="K23" s="38">
        <v>19</v>
      </c>
      <c r="L23" s="37" t="s">
        <v>157</v>
      </c>
      <c r="M23" s="283"/>
      <c r="N23" s="32"/>
      <c r="O23" s="33"/>
      <c r="P23" s="32"/>
      <c r="Q23" s="32"/>
      <c r="R23" s="32"/>
      <c r="S23" s="32"/>
      <c r="T23" s="32"/>
      <c r="U23" s="43"/>
      <c r="V23" s="51"/>
      <c r="W23" s="43"/>
    </row>
    <row r="24" spans="1:23" ht="18" customHeight="1">
      <c r="A24" s="32"/>
      <c r="B24" s="32"/>
      <c r="C24" s="32"/>
      <c r="D24" s="38">
        <v>15</v>
      </c>
      <c r="E24" s="37" t="s">
        <v>153</v>
      </c>
      <c r="F24" s="282"/>
      <c r="G24" s="32"/>
      <c r="H24" s="32"/>
      <c r="I24" s="32"/>
      <c r="J24" s="32"/>
      <c r="K24" s="33"/>
      <c r="L24" s="32"/>
      <c r="M24" s="32"/>
      <c r="N24" s="32"/>
      <c r="O24" s="33"/>
      <c r="P24" s="32"/>
      <c r="Q24" s="32"/>
      <c r="R24" s="32"/>
      <c r="S24" s="32"/>
      <c r="T24" s="32"/>
      <c r="U24" s="43"/>
      <c r="V24" s="51"/>
      <c r="W24" s="43"/>
    </row>
    <row r="25" spans="1:23" ht="18" customHeight="1">
      <c r="A25" s="32"/>
      <c r="B25" s="32"/>
      <c r="C25" s="32"/>
      <c r="D25" s="38">
        <v>16</v>
      </c>
      <c r="E25" s="37" t="s">
        <v>154</v>
      </c>
      <c r="F25" s="282"/>
      <c r="G25" s="32"/>
      <c r="H25" s="32"/>
      <c r="I25" s="32"/>
      <c r="J25" s="32"/>
      <c r="K25" s="33"/>
      <c r="L25" s="32"/>
      <c r="M25" s="32"/>
      <c r="N25" s="32"/>
      <c r="O25" s="33"/>
      <c r="P25" s="32"/>
      <c r="Q25" s="32"/>
      <c r="R25" s="32"/>
      <c r="S25" s="32"/>
      <c r="T25" s="32"/>
      <c r="U25" s="43"/>
      <c r="V25" s="51"/>
      <c r="W25" s="43"/>
    </row>
    <row r="26" spans="1:23" ht="18" customHeight="1">
      <c r="A26" s="32"/>
      <c r="B26" s="32"/>
      <c r="C26" s="32"/>
      <c r="D26" s="38">
        <v>17</v>
      </c>
      <c r="E26" s="37" t="s">
        <v>155</v>
      </c>
      <c r="F26" s="282"/>
      <c r="G26" s="32"/>
      <c r="H26" s="32"/>
      <c r="I26" s="32"/>
      <c r="J26" s="32"/>
      <c r="K26" s="33"/>
      <c r="L26" s="32"/>
      <c r="M26" s="32"/>
      <c r="N26" s="32"/>
      <c r="O26" s="33"/>
      <c r="P26" s="32"/>
      <c r="Q26" s="32"/>
      <c r="R26" s="32"/>
      <c r="S26" s="32"/>
      <c r="T26" s="32"/>
      <c r="U26" s="43"/>
      <c r="V26" s="51"/>
      <c r="W26" s="43"/>
    </row>
    <row r="27" spans="1:23" ht="18" customHeight="1">
      <c r="A27" s="32"/>
      <c r="B27" s="32"/>
      <c r="C27" s="32"/>
      <c r="D27" s="38">
        <v>18</v>
      </c>
      <c r="E27" s="37" t="s">
        <v>156</v>
      </c>
      <c r="F27" s="282"/>
      <c r="G27" s="32"/>
      <c r="H27" s="32"/>
      <c r="I27" s="32"/>
      <c r="J27" s="32"/>
      <c r="K27" s="33"/>
      <c r="L27" s="32"/>
      <c r="M27" s="32"/>
      <c r="N27" s="32"/>
      <c r="O27" s="33"/>
      <c r="P27" s="32"/>
      <c r="Q27" s="32"/>
      <c r="R27" s="32"/>
      <c r="S27" s="32"/>
      <c r="T27" s="32"/>
      <c r="U27" s="43"/>
      <c r="V27" s="51"/>
      <c r="W27" s="43"/>
    </row>
    <row r="28" spans="1:23" ht="18" customHeight="1">
      <c r="A28" s="32"/>
      <c r="B28" s="32"/>
      <c r="C28" s="32"/>
      <c r="D28" s="38">
        <v>19</v>
      </c>
      <c r="E28" s="37" t="s">
        <v>157</v>
      </c>
      <c r="F28" s="283"/>
      <c r="G28" s="32"/>
      <c r="H28" s="32"/>
      <c r="I28" s="32"/>
      <c r="J28" s="32"/>
      <c r="K28" s="33"/>
      <c r="L28" s="32"/>
      <c r="M28" s="32"/>
      <c r="N28" s="32"/>
      <c r="O28" s="33"/>
      <c r="P28" s="32"/>
      <c r="Q28" s="32"/>
      <c r="R28" s="32"/>
      <c r="S28" s="32"/>
      <c r="T28" s="32"/>
      <c r="U28" s="43"/>
      <c r="V28" s="51"/>
      <c r="W28" s="43"/>
    </row>
    <row r="29" spans="1:23" ht="18" customHeight="1">
      <c r="A29" s="32"/>
      <c r="B29" s="32"/>
      <c r="C29" s="32"/>
      <c r="D29" s="32"/>
      <c r="E29" s="32"/>
      <c r="F29" s="32"/>
      <c r="G29" s="32"/>
      <c r="H29" s="32"/>
      <c r="I29" s="32"/>
      <c r="J29" s="32"/>
      <c r="K29" s="33"/>
      <c r="L29" s="32"/>
      <c r="M29" s="32"/>
      <c r="N29" s="32"/>
      <c r="O29" s="33"/>
      <c r="P29" s="32"/>
      <c r="Q29" s="32"/>
      <c r="R29" s="32"/>
      <c r="S29" s="32"/>
      <c r="T29" s="32"/>
      <c r="U29" s="43"/>
      <c r="V29" s="51"/>
      <c r="W29" s="43"/>
    </row>
    <row r="30" spans="1:23" ht="18" customHeight="1">
      <c r="A30" s="32"/>
      <c r="B30" s="32"/>
      <c r="C30" s="32"/>
      <c r="D30" s="32"/>
      <c r="E30" s="32"/>
      <c r="F30" s="32"/>
      <c r="G30" s="32"/>
      <c r="H30" s="32"/>
      <c r="I30" s="32"/>
      <c r="J30" s="32"/>
      <c r="K30" s="33"/>
      <c r="N30" s="32"/>
      <c r="O30" s="33"/>
      <c r="P30" s="32"/>
      <c r="Q30" s="32"/>
      <c r="R30" s="32"/>
      <c r="S30" s="32"/>
      <c r="T30" s="32"/>
      <c r="U30" s="43"/>
      <c r="V30" s="51"/>
      <c r="W30" s="43"/>
    </row>
    <row r="31" spans="1:23" ht="18" customHeight="1">
      <c r="A31" s="32"/>
      <c r="B31" s="32"/>
      <c r="C31" s="32"/>
      <c r="D31" s="32"/>
      <c r="E31" s="32"/>
      <c r="F31" s="32"/>
      <c r="G31" s="32"/>
      <c r="H31" s="32"/>
      <c r="I31" s="32"/>
      <c r="J31" s="32"/>
      <c r="K31" s="33"/>
      <c r="N31" s="32"/>
      <c r="O31" s="33"/>
      <c r="P31" s="32"/>
      <c r="Q31" s="32"/>
      <c r="R31" s="32"/>
      <c r="S31" s="32"/>
      <c r="T31" s="32"/>
      <c r="U31" s="43"/>
      <c r="V31" s="51"/>
      <c r="W31" s="43"/>
    </row>
    <row r="32" spans="1:23" ht="18" customHeight="1">
      <c r="A32" s="32"/>
      <c r="B32" s="32"/>
      <c r="C32" s="32"/>
      <c r="D32" s="32"/>
      <c r="E32" s="32"/>
      <c r="F32" s="32"/>
      <c r="G32" s="32"/>
      <c r="H32" s="32"/>
      <c r="I32" s="32"/>
      <c r="J32" s="32"/>
      <c r="N32" s="32"/>
      <c r="O32" s="33"/>
      <c r="P32" s="32"/>
      <c r="Q32" s="32"/>
      <c r="R32" s="32"/>
      <c r="S32" s="32"/>
      <c r="T32" s="32"/>
      <c r="U32" s="43"/>
      <c r="V32" s="51"/>
      <c r="W32" s="43"/>
    </row>
    <row r="33" spans="1:23" ht="18" customHeight="1">
      <c r="A33" s="32"/>
      <c r="B33" s="32"/>
      <c r="C33" s="32"/>
      <c r="D33" s="32"/>
      <c r="E33" s="32"/>
      <c r="F33" s="32"/>
      <c r="G33" s="32"/>
      <c r="H33" s="32"/>
      <c r="I33" s="32"/>
      <c r="J33" s="32"/>
      <c r="N33" s="32"/>
      <c r="O33" s="33"/>
      <c r="P33" s="32" t="s">
        <v>41</v>
      </c>
      <c r="Q33" s="32"/>
      <c r="R33" s="32"/>
      <c r="S33" s="32"/>
      <c r="T33" s="32"/>
      <c r="U33" s="43"/>
      <c r="V33" s="51"/>
      <c r="W33" s="43"/>
    </row>
    <row r="34" spans="1:23" ht="18" customHeight="1">
      <c r="A34" s="32"/>
      <c r="B34" s="32"/>
      <c r="C34" s="32"/>
      <c r="D34" s="32"/>
      <c r="E34" s="32"/>
      <c r="F34" s="32"/>
      <c r="G34" s="32"/>
      <c r="H34" s="32"/>
      <c r="I34" s="32"/>
      <c r="J34" s="32"/>
      <c r="N34" s="32"/>
      <c r="O34" s="33"/>
      <c r="P34" s="32"/>
      <c r="Q34" s="32"/>
      <c r="R34" s="32"/>
      <c r="S34" s="32"/>
      <c r="T34" s="32"/>
      <c r="U34" s="43"/>
      <c r="V34" s="51"/>
      <c r="W34" s="43"/>
    </row>
    <row r="35" spans="1:23" ht="18" customHeight="1">
      <c r="A35" s="32"/>
      <c r="B35" s="32"/>
      <c r="C35" s="32"/>
      <c r="D35" s="32"/>
      <c r="E35" s="32"/>
      <c r="F35" s="32"/>
      <c r="G35" s="32"/>
      <c r="H35" s="32"/>
      <c r="I35" s="32"/>
      <c r="J35" s="32"/>
      <c r="N35" s="32"/>
      <c r="O35" s="33"/>
      <c r="P35" s="32"/>
      <c r="Q35" s="32"/>
      <c r="R35" s="32"/>
      <c r="S35" s="32"/>
      <c r="T35" s="32"/>
      <c r="U35" s="43"/>
      <c r="V35" s="51"/>
      <c r="W35" s="43"/>
    </row>
    <row r="36" spans="1:23" ht="18" customHeight="1">
      <c r="A36" s="32"/>
      <c r="B36" s="32"/>
      <c r="C36" s="32"/>
      <c r="D36" s="32"/>
      <c r="E36" s="32"/>
      <c r="F36" s="32"/>
      <c r="G36" s="32"/>
      <c r="H36" s="32"/>
      <c r="I36" s="32"/>
      <c r="J36" s="32"/>
      <c r="N36" s="32"/>
      <c r="O36" s="33"/>
      <c r="P36" s="32"/>
      <c r="Q36" s="32"/>
      <c r="R36" s="32"/>
      <c r="S36" s="32"/>
      <c r="T36" s="32"/>
      <c r="U36" s="43"/>
      <c r="V36" s="51"/>
      <c r="W36" s="43"/>
    </row>
    <row r="37" spans="1:23" ht="18" customHeight="1">
      <c r="A37" s="32"/>
      <c r="B37" s="32"/>
      <c r="C37" s="32"/>
      <c r="D37" s="32"/>
      <c r="E37" s="32"/>
      <c r="F37" s="32"/>
      <c r="G37" s="32"/>
      <c r="H37" s="32"/>
      <c r="I37" s="32"/>
      <c r="J37" s="32"/>
      <c r="N37" s="32"/>
      <c r="O37" s="33"/>
      <c r="P37" s="32"/>
      <c r="Q37" s="32"/>
      <c r="R37" s="32"/>
      <c r="S37" s="32"/>
      <c r="T37" s="32"/>
      <c r="U37" s="43"/>
      <c r="V37" s="51"/>
      <c r="W37" s="43"/>
    </row>
    <row r="38" spans="1:23" ht="18" customHeight="1">
      <c r="A38" s="32"/>
      <c r="B38" s="32"/>
      <c r="C38" s="32"/>
      <c r="D38" s="32"/>
      <c r="E38" s="32"/>
      <c r="F38" s="32"/>
      <c r="G38" s="32"/>
      <c r="N38" s="32"/>
      <c r="O38" s="33"/>
      <c r="P38" s="32"/>
      <c r="Q38" s="32"/>
      <c r="R38" s="32"/>
      <c r="S38" s="32"/>
      <c r="T38" s="32"/>
      <c r="U38" s="43"/>
      <c r="V38" s="51"/>
      <c r="W38" s="43"/>
    </row>
    <row r="39" spans="1:23" ht="18" customHeight="1">
      <c r="A39" s="32"/>
      <c r="B39" s="32"/>
      <c r="C39" s="32"/>
      <c r="F39" s="32"/>
      <c r="G39" s="32"/>
      <c r="N39" s="32"/>
      <c r="O39" s="33"/>
      <c r="P39" s="32"/>
      <c r="Q39" s="32"/>
      <c r="R39" s="32"/>
      <c r="S39" s="32"/>
      <c r="T39" s="32"/>
      <c r="U39" s="43"/>
      <c r="V39" s="51"/>
      <c r="W39" s="43"/>
    </row>
    <row r="40" spans="1:23" ht="18" customHeight="1">
      <c r="A40" s="32"/>
      <c r="B40" s="32"/>
      <c r="C40" s="32"/>
      <c r="F40" s="32"/>
      <c r="G40" s="32"/>
      <c r="N40" s="32"/>
      <c r="O40" s="33"/>
      <c r="P40" s="32"/>
      <c r="Q40" s="32"/>
      <c r="R40" s="32"/>
      <c r="S40" s="32"/>
      <c r="T40" s="32"/>
      <c r="U40" s="43"/>
      <c r="V40" s="51"/>
      <c r="W40" s="43"/>
    </row>
    <row r="41" ht="18" customHeight="1">
      <c r="F41" s="32"/>
    </row>
    <row r="42" ht="18" customHeight="1">
      <c r="F42" s="32"/>
    </row>
    <row r="43" ht="18" customHeight="1">
      <c r="F43" s="32"/>
    </row>
    <row r="44" ht="18" customHeight="1"/>
    <row r="45" ht="18" customHeight="1"/>
  </sheetData>
  <sheetProtection/>
  <mergeCells count="6">
    <mergeCell ref="F23:F28"/>
    <mergeCell ref="M18:M23"/>
    <mergeCell ref="M5:M10"/>
    <mergeCell ref="F10:F15"/>
    <mergeCell ref="F16:F21"/>
    <mergeCell ref="M11:M16"/>
  </mergeCells>
  <printOptions/>
  <pageMargins left="0.3937007874015748" right="0.3937007874015748" top="0.3937007874015748" bottom="0.1968503937007874"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setup</cp:lastModifiedBy>
  <cp:lastPrinted>2015-11-05T09:38:20Z</cp:lastPrinted>
  <dcterms:created xsi:type="dcterms:W3CDTF">2009-12-24T07:58:48Z</dcterms:created>
  <dcterms:modified xsi:type="dcterms:W3CDTF">2015-11-05T09:38:22Z</dcterms:modified>
  <cp:category/>
  <cp:version/>
  <cp:contentType/>
  <cp:contentStatus/>
</cp:coreProperties>
</file>