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EurRQLTUuBRle2u4BlWA6GjuxizTSkfUJ1XPWAd40QF5QUhqBLi2ciSXhAoLpm1Sy3kM/+taj6ik3QHh67VZgA==" workbookSaltValue="/vzIS6vA78wv4c8NmYwA0g==" workbookSpinCount="100000" lockStructure="1"/>
  <bookViews>
    <workbookView xWindow="0" yWindow="0" windowWidth="15360" windowHeight="7635"/>
  </bookViews>
  <sheets>
    <sheet name="法適用_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W10" i="4"/>
  <c r="I10" i="4"/>
  <c r="B10" i="4"/>
  <c r="BB8" i="4"/>
  <c r="AT8" i="4"/>
  <c r="AL8" i="4"/>
  <c r="AD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<sst xmlns="http://schemas.openxmlformats.org/spreadsheetml/2006/main" count="220" uniqueCount="108">
  <si>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</si>
  <si>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</si>
  <si>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</si>
  <si>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</si>
  <si>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</si>
  <si>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</si>
  <si>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</si>
  <si>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</si>
  <si>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</si>
  <si>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</si>
  <si>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</si>
  <si>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</si>
  <si>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</si>
  <si>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</si>
  <si>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</si>
  <si>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</si>
  <si>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</si>
  <si>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</si>
  <si>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</si>
  <si>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</si>
  <si>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</si>
  <si>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</si>
  <si>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</si>
  <si>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</si>
  <si>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</si>
  <si>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</si>
  <si>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</si>
  <si>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</si>
  <si>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</si>
  <si>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</si>
  <si>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</si>
  <si>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</si>
  <si>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</si>
  <si>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</si>
  <si>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</si>
  <si>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</si>
  <si>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</si>
  <si>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</si>
  <si>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</si>
  <si>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</si>
  <si>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</si>
  <si>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</si>
  <si>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</si>
  <si>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</si>
  <si>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</si>
  <si>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</si>
  <si>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</si>
  <si>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</si>
  <si>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</si>
  <si>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</si>
  <si>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</si>
  <si>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</si>
  <si>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</si>
  <si>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</si>
  <si>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</si>
  <si>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</si>
  <si>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</si>
  <si>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</si>
  <si>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</si>
  <si>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</si>
  <si>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</si>
  <si>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</si>
  <si>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</si>
  <si>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</si>
  <si>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</si>
  <si>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</si>
  <si>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</si>
  <si>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</si>
  <si>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</si>
  <si>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</si>
  <si>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</si>
  <si>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</si>
  <si>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</si>
  <si>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</si>
  <si>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</si>
  <si>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</si>
  <si>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</si>
  <si>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</si>
  <si>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</si>
  <si>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</si>
  <si>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</si>
  <si>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</si>
  <si>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</si>
  <si>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</si>
  <si>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</si>
  <si>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</si>
  <si>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</si>
  <si>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</si>
  <si>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</si>
  <si>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</si>
  <si>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</si>
  <si>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</si>
  <si>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</si>
  <si>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北海道　幕別町</t>
  </si>
  <si>
    <t>法適用</t>
  </si>
  <si>
    <t>水道事業</t>
  </si>
  <si>
    <t>末端給水事業</t>
  </si>
  <si>
    <t>A6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</si>
  <si>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</si>
  <si>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</si>
  <si>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</si>
  <si>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</si>
  <si>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</si>
  <si>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</si>
  <si>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</si>
  <si>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平成26年度の会計基準見直しにより、それまでの累積欠損金が解消、以降、欠損金は計上していない。
　損益の収支状況については、経常収支比率で100％を越えてはいるものの、料金回収率で100％を下回り、流動比率も年々減少をしているため、適正な料金設定が今後求められる。
　なお、有収率については、毎年実施している漏水調査により、類似団体平均を大幅に上回り、効率的な運営が図られている。</t>
    <rPh sb="1" eb="3">
      <t>ヘイセイ</t>
    </rPh>
    <rPh sb="5" eb="7">
      <t>ネンド</t>
    </rPh>
    <rPh sb="8" eb="10">
      <t>カイケイ</t>
    </rPh>
    <rPh sb="10" eb="12">
      <t>キジュン</t>
    </rPh>
    <rPh sb="12" eb="14">
      <t>ミナオ</t>
    </rPh>
    <rPh sb="24" eb="26">
      <t>ルイセキ</t>
    </rPh>
    <rPh sb="26" eb="29">
      <t>ケッソンキン</t>
    </rPh>
    <rPh sb="30" eb="32">
      <t>カイショウ</t>
    </rPh>
    <rPh sb="33" eb="35">
      <t>イコウ</t>
    </rPh>
    <rPh sb="36" eb="39">
      <t>ケッソンキン</t>
    </rPh>
    <rPh sb="40" eb="42">
      <t>ケイジョウ</t>
    </rPh>
    <rPh sb="50" eb="52">
      <t>ソンエキ</t>
    </rPh>
    <rPh sb="53" eb="55">
      <t>シュウシ</t>
    </rPh>
    <rPh sb="55" eb="57">
      <t>ジョウキョウ</t>
    </rPh>
    <rPh sb="63" eb="65">
      <t>ケイジョウ</t>
    </rPh>
    <rPh sb="65" eb="67">
      <t>シュウシ</t>
    </rPh>
    <rPh sb="67" eb="69">
      <t>ヒリツ</t>
    </rPh>
    <rPh sb="75" eb="76">
      <t>コ</t>
    </rPh>
    <rPh sb="85" eb="87">
      <t>リョウキン</t>
    </rPh>
    <rPh sb="87" eb="89">
      <t>カイシュウ</t>
    </rPh>
    <rPh sb="89" eb="90">
      <t>リツ</t>
    </rPh>
    <rPh sb="96" eb="98">
      <t>シタマワ</t>
    </rPh>
    <rPh sb="100" eb="102">
      <t>リュウドウ</t>
    </rPh>
    <rPh sb="102" eb="104">
      <t>ヒリツ</t>
    </rPh>
    <rPh sb="105" eb="107">
      <t>ネンネン</t>
    </rPh>
    <rPh sb="107" eb="109">
      <t>ゲンショウ</t>
    </rPh>
    <rPh sb="117" eb="119">
      <t>テキセイ</t>
    </rPh>
    <rPh sb="120" eb="122">
      <t>リョウキン</t>
    </rPh>
    <rPh sb="122" eb="124">
      <t>セッテイ</t>
    </rPh>
    <rPh sb="125" eb="127">
      <t>コンゴ</t>
    </rPh>
    <rPh sb="127" eb="128">
      <t>モト</t>
    </rPh>
    <rPh sb="138" eb="140">
      <t>ユウシュウ</t>
    </rPh>
    <rPh sb="140" eb="141">
      <t>リツ</t>
    </rPh>
    <rPh sb="147" eb="149">
      <t>マイトシ</t>
    </rPh>
    <rPh sb="149" eb="151">
      <t>ジッシ</t>
    </rPh>
    <rPh sb="155" eb="157">
      <t>ロウスイ</t>
    </rPh>
    <rPh sb="157" eb="159">
      <t>チョウサ</t>
    </rPh>
    <rPh sb="163" eb="165">
      <t>ルイジ</t>
    </rPh>
    <rPh sb="165" eb="167">
      <t>ダンタイ</t>
    </rPh>
    <rPh sb="167" eb="169">
      <t>ヘイキン</t>
    </rPh>
    <rPh sb="170" eb="172">
      <t>オオハバ</t>
    </rPh>
    <rPh sb="173" eb="175">
      <t>ウワマワ</t>
    </rPh>
    <rPh sb="177" eb="180">
      <t>コウリツテキ</t>
    </rPh>
    <rPh sb="181" eb="183">
      <t>ウンエイ</t>
    </rPh>
    <rPh sb="184" eb="185">
      <t>ハカ</t>
    </rPh>
    <phoneticPr fontId="4"/>
  </si>
  <si>
    <t>　平成20年度から、自主水源による取水を停止し、全量受水による給水となっているため、取水、導水、原水及び浄水に伴う施設の更新は発生しないが、有形固定資産減価償却率及び管路経年化率は年々上昇しており、今後、計画的な管路更新が必要となる。
　</t>
    <rPh sb="1" eb="3">
      <t>ヘイセイ</t>
    </rPh>
    <rPh sb="5" eb="7">
      <t>ネンド</t>
    </rPh>
    <rPh sb="10" eb="12">
      <t>ジシュ</t>
    </rPh>
    <rPh sb="12" eb="14">
      <t>スイゲン</t>
    </rPh>
    <rPh sb="17" eb="19">
      <t>シュスイ</t>
    </rPh>
    <rPh sb="20" eb="22">
      <t>テイシ</t>
    </rPh>
    <rPh sb="24" eb="26">
      <t>ゼンリョウ</t>
    </rPh>
    <rPh sb="26" eb="28">
      <t>ジュスイ</t>
    </rPh>
    <rPh sb="31" eb="33">
      <t>キュウスイ</t>
    </rPh>
    <rPh sb="42" eb="44">
      <t>シュスイ</t>
    </rPh>
    <rPh sb="45" eb="47">
      <t>ドウスイ</t>
    </rPh>
    <rPh sb="48" eb="50">
      <t>ゲンスイ</t>
    </rPh>
    <rPh sb="50" eb="51">
      <t>オヨ</t>
    </rPh>
    <rPh sb="52" eb="54">
      <t>ジョウスイ</t>
    </rPh>
    <rPh sb="55" eb="56">
      <t>トモナ</t>
    </rPh>
    <rPh sb="57" eb="59">
      <t>シセツ</t>
    </rPh>
    <rPh sb="60" eb="62">
      <t>コウシン</t>
    </rPh>
    <rPh sb="63" eb="65">
      <t>ハッセイ</t>
    </rPh>
    <rPh sb="70" eb="72">
      <t>ユウケイ</t>
    </rPh>
    <rPh sb="72" eb="74">
      <t>コテイ</t>
    </rPh>
    <rPh sb="74" eb="76">
      <t>シサン</t>
    </rPh>
    <rPh sb="76" eb="78">
      <t>ゲンカ</t>
    </rPh>
    <rPh sb="78" eb="80">
      <t>ショウキャク</t>
    </rPh>
    <rPh sb="80" eb="81">
      <t>リツ</t>
    </rPh>
    <rPh sb="81" eb="82">
      <t>オヨ</t>
    </rPh>
    <rPh sb="83" eb="85">
      <t>カンロ</t>
    </rPh>
    <rPh sb="85" eb="88">
      <t>ケイネンカ</t>
    </rPh>
    <rPh sb="88" eb="89">
      <t>リツ</t>
    </rPh>
    <rPh sb="90" eb="92">
      <t>ネンネン</t>
    </rPh>
    <rPh sb="92" eb="94">
      <t>ジョウショウ</t>
    </rPh>
    <rPh sb="99" eb="101">
      <t>コンゴ</t>
    </rPh>
    <rPh sb="102" eb="105">
      <t>ケイカクテキ</t>
    </rPh>
    <rPh sb="106" eb="108">
      <t>カンロ</t>
    </rPh>
    <rPh sb="108" eb="110">
      <t>コウシン</t>
    </rPh>
    <rPh sb="111" eb="113">
      <t>ヒツヨウ</t>
    </rPh>
    <phoneticPr fontId="4"/>
  </si>
  <si>
    <t>　有収率が増加していることから、管路における漏水が解消されてきていることがうかがえる。
　今後も引き続き、漏水調査を実施し、漏水箇所の早期発見に努め、有収率の向上を図っていく。
　老朽化対策として、法定耐用年数が経過した管路の計画的な更新が必要となるが、管路の種類によっては、耐用年数が経過しても継続的な使用が可能な管路もあるため、今後は更新箇所の選定と年間の更新可能額を算定する必要がある。</t>
    <rPh sb="1" eb="3">
      <t>ユウシュウ</t>
    </rPh>
    <rPh sb="3" eb="4">
      <t>リツ</t>
    </rPh>
    <rPh sb="5" eb="7">
      <t>ゾウカ</t>
    </rPh>
    <rPh sb="16" eb="18">
      <t>カンロ</t>
    </rPh>
    <rPh sb="22" eb="24">
      <t>ロウスイ</t>
    </rPh>
    <rPh sb="25" eb="27">
      <t>カイショウ</t>
    </rPh>
    <rPh sb="45" eb="47">
      <t>コンゴ</t>
    </rPh>
    <rPh sb="48" eb="49">
      <t>ヒ</t>
    </rPh>
    <rPh sb="50" eb="51">
      <t>ツヅ</t>
    </rPh>
    <rPh sb="53" eb="55">
      <t>ロウスイ</t>
    </rPh>
    <rPh sb="55" eb="57">
      <t>チョウサ</t>
    </rPh>
    <rPh sb="58" eb="60">
      <t>ジッシ</t>
    </rPh>
    <rPh sb="62" eb="64">
      <t>ロウスイ</t>
    </rPh>
    <rPh sb="64" eb="66">
      <t>カショ</t>
    </rPh>
    <rPh sb="67" eb="69">
      <t>ソウキ</t>
    </rPh>
    <rPh sb="69" eb="71">
      <t>ハッケン</t>
    </rPh>
    <rPh sb="72" eb="73">
      <t>ツト</t>
    </rPh>
    <rPh sb="75" eb="77">
      <t>ユウシュウ</t>
    </rPh>
    <rPh sb="77" eb="78">
      <t>リツ</t>
    </rPh>
    <rPh sb="79" eb="81">
      <t>コウジョウ</t>
    </rPh>
    <rPh sb="82" eb="83">
      <t>ハカ</t>
    </rPh>
    <rPh sb="90" eb="93">
      <t>ロウキュウカ</t>
    </rPh>
    <rPh sb="93" eb="95">
      <t>タイサク</t>
    </rPh>
    <rPh sb="99" eb="101">
      <t>ホウテイ</t>
    </rPh>
    <rPh sb="101" eb="103">
      <t>タイヨウ</t>
    </rPh>
    <rPh sb="103" eb="105">
      <t>ネンスウ</t>
    </rPh>
    <rPh sb="106" eb="108">
      <t>ケイカ</t>
    </rPh>
    <rPh sb="110" eb="112">
      <t>カンロ</t>
    </rPh>
    <rPh sb="113" eb="116">
      <t>ケイカクテキ</t>
    </rPh>
    <rPh sb="117" eb="119">
      <t>コウシン</t>
    </rPh>
    <rPh sb="120" eb="122">
      <t>ヒツヨウ</t>
    </rPh>
    <rPh sb="127" eb="129">
      <t>カンロ</t>
    </rPh>
    <rPh sb="130" eb="132">
      <t>シュルイ</t>
    </rPh>
    <rPh sb="138" eb="140">
      <t>タイヨウ</t>
    </rPh>
    <rPh sb="140" eb="142">
      <t>ネンスウ</t>
    </rPh>
    <rPh sb="143" eb="145">
      <t>ケイカ</t>
    </rPh>
    <rPh sb="148" eb="150">
      <t>ケイゾク</t>
    </rPh>
    <rPh sb="150" eb="151">
      <t>テキ</t>
    </rPh>
    <rPh sb="152" eb="154">
      <t>シヨウ</t>
    </rPh>
    <rPh sb="155" eb="157">
      <t>カノウ</t>
    </rPh>
    <rPh sb="158" eb="160">
      <t>カンロ</t>
    </rPh>
    <rPh sb="166" eb="168">
      <t>コンゴ</t>
    </rPh>
    <rPh sb="169" eb="171">
      <t>コウシン</t>
    </rPh>
    <rPh sb="171" eb="173">
      <t>カショ</t>
    </rPh>
    <rPh sb="174" eb="176">
      <t>センテイ</t>
    </rPh>
    <rPh sb="177" eb="179">
      <t>ネンカン</t>
    </rPh>
    <rPh sb="180" eb="182">
      <t>コウシン</t>
    </rPh>
    <rPh sb="182" eb="185">
      <t>カノウガク</t>
    </rPh>
    <rPh sb="186" eb="188">
      <t>サンテイ</t>
    </rPh>
    <rPh sb="190" eb="192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</si>
</sst>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0.25</c:v>
                </c:pt>
                <c:pt idx="1">
                  <c:v>0.2</c:v>
                </c:pt>
                <c:pt idx="2">
                  <c:v>1.01</c:v>
                </c:pt>
                <c:pt idx="3">
                  <c:v>0.31</c:v>
                </c:pt>
                <c:pt idx="4">
                  <c:v>0.44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EA-49FE-AB33-F296E00F1F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538560"/>
        <c:axId val="1135404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0.66</c:v>
                </c:pt>
                <c:pt idx="1">
                  <c:v>0.99</c:v>
                </c:pt>
                <c:pt idx="2">
                  <c:v>0.71</c:v>
                </c:pt>
                <c:pt idx="3">
                  <c:v>0.54</c:v>
                </c:pt>
                <c:pt idx="4">
                  <c:v>0.5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FEA-49FE-AB33-F296E00F1F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38560"/>
        <c:axId val="113540480"/>
      </c:lineChart>
      <c:dateAx>
        <c:axId val="1135385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3540480"/>
        <c:crosses val="autoZero"/>
        <c:auto val="1"/>
        <c:lblOffset val="100"/>
        <c:baseTimeUnit val="years"/>
      </c:dateAx>
      <c:valAx>
        <c:axId val="1135404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35385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61.66</c:v>
                </c:pt>
                <c:pt idx="1">
                  <c:v>63.37</c:v>
                </c:pt>
                <c:pt idx="2">
                  <c:v>66.349999999999994</c:v>
                </c:pt>
                <c:pt idx="3">
                  <c:v>64.36</c:v>
                </c:pt>
                <c:pt idx="4">
                  <c:v>62.7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DB8-4610-8254-3CC9FB3EE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431488"/>
        <c:axId val="114433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55.13</c:v>
                </c:pt>
                <c:pt idx="1">
                  <c:v>54.77</c:v>
                </c:pt>
                <c:pt idx="2">
                  <c:v>54.92</c:v>
                </c:pt>
                <c:pt idx="3">
                  <c:v>55.63</c:v>
                </c:pt>
                <c:pt idx="4">
                  <c:v>55.03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DB8-4610-8254-3CC9FB3EE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431488"/>
        <c:axId val="114433408"/>
      </c:lineChart>
      <c:dateAx>
        <c:axId val="114431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4433408"/>
        <c:crosses val="autoZero"/>
        <c:auto val="1"/>
        <c:lblOffset val="100"/>
        <c:baseTimeUnit val="years"/>
      </c:dateAx>
      <c:valAx>
        <c:axId val="114433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44314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87.8</c:v>
                </c:pt>
                <c:pt idx="1">
                  <c:v>85.6</c:v>
                </c:pt>
                <c:pt idx="2">
                  <c:v>82.67</c:v>
                </c:pt>
                <c:pt idx="3">
                  <c:v>85.6</c:v>
                </c:pt>
                <c:pt idx="4">
                  <c:v>86.51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05-4B80-8115-44A2835CC6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481024"/>
        <c:axId val="114487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83</c:v>
                </c:pt>
                <c:pt idx="1">
                  <c:v>82.89</c:v>
                </c:pt>
                <c:pt idx="2">
                  <c:v>82.66</c:v>
                </c:pt>
                <c:pt idx="3">
                  <c:v>82.04</c:v>
                </c:pt>
                <c:pt idx="4">
                  <c:v>81.900000000000006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505-4B80-8115-44A2835CC6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481024"/>
        <c:axId val="114487296"/>
      </c:lineChart>
      <c:dateAx>
        <c:axId val="114481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4487296"/>
        <c:crosses val="autoZero"/>
        <c:auto val="1"/>
        <c:lblOffset val="100"/>
        <c:baseTimeUnit val="years"/>
      </c:dateAx>
      <c:valAx>
        <c:axId val="114487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4481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122.58</c:v>
                </c:pt>
                <c:pt idx="1">
                  <c:v>116.82</c:v>
                </c:pt>
                <c:pt idx="2">
                  <c:v>104.27</c:v>
                </c:pt>
                <c:pt idx="3">
                  <c:v>102.88</c:v>
                </c:pt>
                <c:pt idx="4">
                  <c:v>104.12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3A8-4484-AE18-90E42666A4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243456"/>
        <c:axId val="1142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110.01</c:v>
                </c:pt>
                <c:pt idx="1">
                  <c:v>111.21</c:v>
                </c:pt>
                <c:pt idx="2">
                  <c:v>111.71</c:v>
                </c:pt>
                <c:pt idx="3">
                  <c:v>110.05</c:v>
                </c:pt>
                <c:pt idx="4">
                  <c:v>108.87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3A8-4484-AE18-90E42666A4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243456"/>
        <c:axId val="114253824"/>
      </c:lineChart>
      <c:dateAx>
        <c:axId val="114243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4253824"/>
        <c:crosses val="autoZero"/>
        <c:auto val="1"/>
        <c:lblOffset val="100"/>
        <c:baseTimeUnit val="years"/>
      </c:dateAx>
      <c:valAx>
        <c:axId val="1142538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424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47.08</c:v>
                </c:pt>
                <c:pt idx="1">
                  <c:v>47.36</c:v>
                </c:pt>
                <c:pt idx="2">
                  <c:v>47.51</c:v>
                </c:pt>
                <c:pt idx="3">
                  <c:v>49.04</c:v>
                </c:pt>
                <c:pt idx="4">
                  <c:v>50.39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5D7-4894-A7F0-38D086B908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280704"/>
        <c:axId val="113975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46.66</c:v>
                </c:pt>
                <c:pt idx="1">
                  <c:v>47.46</c:v>
                </c:pt>
                <c:pt idx="2">
                  <c:v>48.49</c:v>
                </c:pt>
                <c:pt idx="3">
                  <c:v>48.05</c:v>
                </c:pt>
                <c:pt idx="4">
                  <c:v>48.87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5D7-4894-A7F0-38D086B908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280704"/>
        <c:axId val="113975680"/>
      </c:lineChart>
      <c:dateAx>
        <c:axId val="114280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3975680"/>
        <c:crosses val="autoZero"/>
        <c:auto val="1"/>
        <c:lblOffset val="100"/>
        <c:baseTimeUnit val="years"/>
      </c:dateAx>
      <c:valAx>
        <c:axId val="1139756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4280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3.48</c:v>
                </c:pt>
                <c:pt idx="1">
                  <c:v>4.18</c:v>
                </c:pt>
                <c:pt idx="2">
                  <c:v>4.13</c:v>
                </c:pt>
                <c:pt idx="3">
                  <c:v>4.24</c:v>
                </c:pt>
                <c:pt idx="4">
                  <c:v>4.26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950-4B2E-AD69-48E3AF8556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998464"/>
        <c:axId val="114008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9.85</c:v>
                </c:pt>
                <c:pt idx="1">
                  <c:v>9.7100000000000009</c:v>
                </c:pt>
                <c:pt idx="2">
                  <c:v>12.79</c:v>
                </c:pt>
                <c:pt idx="3">
                  <c:v>13.39</c:v>
                </c:pt>
                <c:pt idx="4">
                  <c:v>14.85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950-4B2E-AD69-48E3AF8556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998464"/>
        <c:axId val="114008832"/>
      </c:lineChart>
      <c:dateAx>
        <c:axId val="1139984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4008832"/>
        <c:crosses val="autoZero"/>
        <c:auto val="1"/>
        <c:lblOffset val="100"/>
        <c:baseTimeUnit val="years"/>
      </c:dateAx>
      <c:valAx>
        <c:axId val="114008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39984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DB3-4A50-8F20-7D64EA354C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118016"/>
        <c:axId val="114128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2.8</c:v>
                </c:pt>
                <c:pt idx="1">
                  <c:v>1.93</c:v>
                </c:pt>
                <c:pt idx="2">
                  <c:v>1.72</c:v>
                </c:pt>
                <c:pt idx="3">
                  <c:v>2.64</c:v>
                </c:pt>
                <c:pt idx="4">
                  <c:v>3.16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B3-4A50-8F20-7D64EA354C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118016"/>
        <c:axId val="114128384"/>
      </c:lineChart>
      <c:dateAx>
        <c:axId val="114118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4128384"/>
        <c:crosses val="autoZero"/>
        <c:auto val="1"/>
        <c:lblOffset val="100"/>
        <c:baseTimeUnit val="years"/>
      </c:dateAx>
      <c:valAx>
        <c:axId val="1141283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4118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515.49</c:v>
                </c:pt>
                <c:pt idx="1">
                  <c:v>443.61</c:v>
                </c:pt>
                <c:pt idx="2">
                  <c:v>348.68</c:v>
                </c:pt>
                <c:pt idx="3">
                  <c:v>319.18</c:v>
                </c:pt>
                <c:pt idx="4">
                  <c:v>306.25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E1-49B3-8AB5-1E649988EF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157440"/>
        <c:axId val="114163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381.53</c:v>
                </c:pt>
                <c:pt idx="1">
                  <c:v>391.54</c:v>
                </c:pt>
                <c:pt idx="2">
                  <c:v>384.34</c:v>
                </c:pt>
                <c:pt idx="3">
                  <c:v>359.47</c:v>
                </c:pt>
                <c:pt idx="4">
                  <c:v>369.69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DE1-49B3-8AB5-1E649988EF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157440"/>
        <c:axId val="114163712"/>
      </c:lineChart>
      <c:dateAx>
        <c:axId val="114157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4163712"/>
        <c:crosses val="autoZero"/>
        <c:auto val="1"/>
        <c:lblOffset val="100"/>
        <c:baseTimeUnit val="years"/>
      </c:dateAx>
      <c:valAx>
        <c:axId val="1141637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4157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477.77</c:v>
                </c:pt>
                <c:pt idx="1">
                  <c:v>502.61</c:v>
                </c:pt>
                <c:pt idx="2">
                  <c:v>462.73</c:v>
                </c:pt>
                <c:pt idx="3">
                  <c:v>437.35</c:v>
                </c:pt>
                <c:pt idx="4">
                  <c:v>423.2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8CE-418F-92D8-6DCDFB3B9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215168"/>
        <c:axId val="1142214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393.27</c:v>
                </c:pt>
                <c:pt idx="1">
                  <c:v>386.97</c:v>
                </c:pt>
                <c:pt idx="2">
                  <c:v>380.58</c:v>
                </c:pt>
                <c:pt idx="3">
                  <c:v>401.79</c:v>
                </c:pt>
                <c:pt idx="4">
                  <c:v>402.99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CE-418F-92D8-6DCDFB3B9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215168"/>
        <c:axId val="114221440"/>
      </c:lineChart>
      <c:dateAx>
        <c:axId val="1142151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4221440"/>
        <c:crosses val="autoZero"/>
        <c:auto val="1"/>
        <c:lblOffset val="100"/>
        <c:baseTimeUnit val="years"/>
      </c:dateAx>
      <c:valAx>
        <c:axId val="1142214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42151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102.2</c:v>
                </c:pt>
                <c:pt idx="1">
                  <c:v>96.01</c:v>
                </c:pt>
                <c:pt idx="2">
                  <c:v>98.96</c:v>
                </c:pt>
                <c:pt idx="3">
                  <c:v>97.35</c:v>
                </c:pt>
                <c:pt idx="4">
                  <c:v>97.68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F3A-46AD-A919-6CE0CD8155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316416"/>
        <c:axId val="114318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100.47</c:v>
                </c:pt>
                <c:pt idx="1">
                  <c:v>101.72</c:v>
                </c:pt>
                <c:pt idx="2">
                  <c:v>102.38</c:v>
                </c:pt>
                <c:pt idx="3">
                  <c:v>100.12</c:v>
                </c:pt>
                <c:pt idx="4">
                  <c:v>98.66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F3A-46AD-A919-6CE0CD8155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316416"/>
        <c:axId val="114318336"/>
      </c:lineChart>
      <c:dateAx>
        <c:axId val="1143164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4318336"/>
        <c:crosses val="autoZero"/>
        <c:auto val="1"/>
        <c:lblOffset val="100"/>
        <c:baseTimeUnit val="years"/>
      </c:dateAx>
      <c:valAx>
        <c:axId val="114318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43164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238.94</c:v>
                </c:pt>
                <c:pt idx="1">
                  <c:v>224.86</c:v>
                </c:pt>
                <c:pt idx="2">
                  <c:v>218.24</c:v>
                </c:pt>
                <c:pt idx="3">
                  <c:v>221.94</c:v>
                </c:pt>
                <c:pt idx="4">
                  <c:v>221.35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754-4C2F-8FD2-3FF05E0A23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337280"/>
        <c:axId val="114339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169.82</c:v>
                </c:pt>
                <c:pt idx="1">
                  <c:v>168.2</c:v>
                </c:pt>
                <c:pt idx="2">
                  <c:v>168.67</c:v>
                </c:pt>
                <c:pt idx="3">
                  <c:v>174.97</c:v>
                </c:pt>
                <c:pt idx="4">
                  <c:v>178.59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754-4C2F-8FD2-3FF05E0A23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337280"/>
        <c:axId val="114339200"/>
      </c:lineChart>
      <c:dateAx>
        <c:axId val="1143372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4339200"/>
        <c:crosses val="autoZero"/>
        <c:auto val="1"/>
        <c:lblOffset val="100"/>
        <c:baseTimeUnit val="years"/>
      </c:dateAx>
      <c:valAx>
        <c:axId val="114339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4337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【112.83】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【261.93】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【270.46】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【89.92】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【167.11】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>
      <selection activeCell="CA66" sqref="CA66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</row>
    <row r="3" spans="1:78" ht="9.75" customHeight="1" x14ac:dyDescent="0.15">
      <c r="A3" s="2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</row>
    <row r="4" spans="1:78" ht="9.75" customHeight="1" x14ac:dyDescent="0.15">
      <c r="A4" s="2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5" t="str">
        <f>データ!H6</f>
        <v>北海道　幕別町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6"/>
      <c r="AE6" s="46"/>
      <c r="AF6" s="46"/>
      <c r="AG6" s="46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7" t="s">
        <v>1</v>
      </c>
      <c r="C7" s="48"/>
      <c r="D7" s="48"/>
      <c r="E7" s="48"/>
      <c r="F7" s="48"/>
      <c r="G7" s="48"/>
      <c r="H7" s="48"/>
      <c r="I7" s="47" t="s">
        <v>2</v>
      </c>
      <c r="J7" s="48"/>
      <c r="K7" s="48"/>
      <c r="L7" s="48"/>
      <c r="M7" s="48"/>
      <c r="N7" s="48"/>
      <c r="O7" s="49"/>
      <c r="P7" s="50" t="s">
        <v>3</v>
      </c>
      <c r="Q7" s="50"/>
      <c r="R7" s="50"/>
      <c r="S7" s="50"/>
      <c r="T7" s="50"/>
      <c r="U7" s="50"/>
      <c r="V7" s="50"/>
      <c r="W7" s="50" t="s">
        <v>4</v>
      </c>
      <c r="X7" s="50"/>
      <c r="Y7" s="50"/>
      <c r="Z7" s="50"/>
      <c r="AA7" s="50"/>
      <c r="AB7" s="50"/>
      <c r="AC7" s="50"/>
      <c r="AD7" s="50" t="s">
        <v>5</v>
      </c>
      <c r="AE7" s="50"/>
      <c r="AF7" s="50"/>
      <c r="AG7" s="50"/>
      <c r="AH7" s="50"/>
      <c r="AI7" s="50"/>
      <c r="AJ7" s="50"/>
      <c r="AK7" s="4"/>
      <c r="AL7" s="50" t="s">
        <v>6</v>
      </c>
      <c r="AM7" s="50"/>
      <c r="AN7" s="50"/>
      <c r="AO7" s="50"/>
      <c r="AP7" s="50"/>
      <c r="AQ7" s="50"/>
      <c r="AR7" s="50"/>
      <c r="AS7" s="50"/>
      <c r="AT7" s="47" t="s">
        <v>7</v>
      </c>
      <c r="AU7" s="48"/>
      <c r="AV7" s="48"/>
      <c r="AW7" s="48"/>
      <c r="AX7" s="48"/>
      <c r="AY7" s="48"/>
      <c r="AZ7" s="48"/>
      <c r="BA7" s="48"/>
      <c r="BB7" s="50" t="s">
        <v>8</v>
      </c>
      <c r="BC7" s="50"/>
      <c r="BD7" s="50"/>
      <c r="BE7" s="50"/>
      <c r="BF7" s="50"/>
      <c r="BG7" s="50"/>
      <c r="BH7" s="50"/>
      <c r="BI7" s="50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56" t="str">
        <f>データ!$I$6</f>
        <v>法適用</v>
      </c>
      <c r="C8" s="57"/>
      <c r="D8" s="57"/>
      <c r="E8" s="57"/>
      <c r="F8" s="57"/>
      <c r="G8" s="57"/>
      <c r="H8" s="57"/>
      <c r="I8" s="56" t="str">
        <f>データ!$J$6</f>
        <v>水道事業</v>
      </c>
      <c r="J8" s="57"/>
      <c r="K8" s="57"/>
      <c r="L8" s="57"/>
      <c r="M8" s="57"/>
      <c r="N8" s="57"/>
      <c r="O8" s="58"/>
      <c r="P8" s="59" t="str">
        <f>データ!$K$6</f>
        <v>末端給水事業</v>
      </c>
      <c r="Q8" s="59"/>
      <c r="R8" s="59"/>
      <c r="S8" s="59"/>
      <c r="T8" s="59"/>
      <c r="U8" s="59"/>
      <c r="V8" s="59"/>
      <c r="W8" s="59" t="str">
        <f>データ!$L$6</f>
        <v>A6</v>
      </c>
      <c r="X8" s="59"/>
      <c r="Y8" s="59"/>
      <c r="Z8" s="59"/>
      <c r="AA8" s="59"/>
      <c r="AB8" s="59"/>
      <c r="AC8" s="59"/>
      <c r="AD8" s="59" t="str">
        <f>データ!$M$6</f>
        <v>非設置</v>
      </c>
      <c r="AE8" s="59"/>
      <c r="AF8" s="59"/>
      <c r="AG8" s="59"/>
      <c r="AH8" s="59"/>
      <c r="AI8" s="59"/>
      <c r="AJ8" s="59"/>
      <c r="AK8" s="4"/>
      <c r="AL8" s="60">
        <f>データ!$R$6</f>
        <v>26844</v>
      </c>
      <c r="AM8" s="60"/>
      <c r="AN8" s="60"/>
      <c r="AO8" s="60"/>
      <c r="AP8" s="60"/>
      <c r="AQ8" s="60"/>
      <c r="AR8" s="60"/>
      <c r="AS8" s="60"/>
      <c r="AT8" s="51">
        <f>データ!$S$6</f>
        <v>477.64</v>
      </c>
      <c r="AU8" s="52"/>
      <c r="AV8" s="52"/>
      <c r="AW8" s="52"/>
      <c r="AX8" s="52"/>
      <c r="AY8" s="52"/>
      <c r="AZ8" s="52"/>
      <c r="BA8" s="52"/>
      <c r="BB8" s="53">
        <f>データ!$T$6</f>
        <v>56.2</v>
      </c>
      <c r="BC8" s="53"/>
      <c r="BD8" s="53"/>
      <c r="BE8" s="53"/>
      <c r="BF8" s="53"/>
      <c r="BG8" s="53"/>
      <c r="BH8" s="53"/>
      <c r="BI8" s="53"/>
      <c r="BJ8" s="3"/>
      <c r="BK8" s="3"/>
      <c r="BL8" s="54" t="s">
        <v>10</v>
      </c>
      <c r="BM8" s="55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7" t="s">
        <v>12</v>
      </c>
      <c r="C9" s="48"/>
      <c r="D9" s="48"/>
      <c r="E9" s="48"/>
      <c r="F9" s="48"/>
      <c r="G9" s="48"/>
      <c r="H9" s="48"/>
      <c r="I9" s="47" t="s">
        <v>13</v>
      </c>
      <c r="J9" s="48"/>
      <c r="K9" s="48"/>
      <c r="L9" s="48"/>
      <c r="M9" s="48"/>
      <c r="N9" s="48"/>
      <c r="O9" s="49"/>
      <c r="P9" s="50" t="s">
        <v>14</v>
      </c>
      <c r="Q9" s="50"/>
      <c r="R9" s="50"/>
      <c r="S9" s="50"/>
      <c r="T9" s="50"/>
      <c r="U9" s="50"/>
      <c r="V9" s="50"/>
      <c r="W9" s="50" t="s">
        <v>15</v>
      </c>
      <c r="X9" s="50"/>
      <c r="Y9" s="50"/>
      <c r="Z9" s="50"/>
      <c r="AA9" s="50"/>
      <c r="AB9" s="50"/>
      <c r="AC9" s="50"/>
      <c r="AD9" s="2"/>
      <c r="AE9" s="2"/>
      <c r="AF9" s="2"/>
      <c r="AG9" s="2"/>
      <c r="AH9" s="4"/>
      <c r="AI9" s="4"/>
      <c r="AJ9" s="4"/>
      <c r="AK9" s="4"/>
      <c r="AL9" s="50" t="s">
        <v>16</v>
      </c>
      <c r="AM9" s="50"/>
      <c r="AN9" s="50"/>
      <c r="AO9" s="50"/>
      <c r="AP9" s="50"/>
      <c r="AQ9" s="50"/>
      <c r="AR9" s="50"/>
      <c r="AS9" s="50"/>
      <c r="AT9" s="47" t="s">
        <v>17</v>
      </c>
      <c r="AU9" s="48"/>
      <c r="AV9" s="48"/>
      <c r="AW9" s="48"/>
      <c r="AX9" s="48"/>
      <c r="AY9" s="48"/>
      <c r="AZ9" s="48"/>
      <c r="BA9" s="48"/>
      <c r="BB9" s="50" t="s">
        <v>18</v>
      </c>
      <c r="BC9" s="50"/>
      <c r="BD9" s="50"/>
      <c r="BE9" s="50"/>
      <c r="BF9" s="50"/>
      <c r="BG9" s="50"/>
      <c r="BH9" s="50"/>
      <c r="BI9" s="50"/>
      <c r="BJ9" s="3"/>
      <c r="BK9" s="3"/>
      <c r="BL9" s="61" t="s">
        <v>19</v>
      </c>
      <c r="BM9" s="62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51" t="str">
        <f>データ!$N$6</f>
        <v>-</v>
      </c>
      <c r="C10" s="52"/>
      <c r="D10" s="52"/>
      <c r="E10" s="52"/>
      <c r="F10" s="52"/>
      <c r="G10" s="52"/>
      <c r="H10" s="52"/>
      <c r="I10" s="51">
        <f>データ!$O$6</f>
        <v>67.63</v>
      </c>
      <c r="J10" s="52"/>
      <c r="K10" s="52"/>
      <c r="L10" s="52"/>
      <c r="M10" s="52"/>
      <c r="N10" s="52"/>
      <c r="O10" s="63"/>
      <c r="P10" s="53">
        <f>データ!$P$6</f>
        <v>87</v>
      </c>
      <c r="Q10" s="53"/>
      <c r="R10" s="53"/>
      <c r="S10" s="53"/>
      <c r="T10" s="53"/>
      <c r="U10" s="53"/>
      <c r="V10" s="53"/>
      <c r="W10" s="60">
        <f>データ!$Q$6</f>
        <v>4550</v>
      </c>
      <c r="X10" s="60"/>
      <c r="Y10" s="60"/>
      <c r="Z10" s="60"/>
      <c r="AA10" s="60"/>
      <c r="AB10" s="60"/>
      <c r="AC10" s="60"/>
      <c r="AD10" s="2"/>
      <c r="AE10" s="2"/>
      <c r="AF10" s="2"/>
      <c r="AG10" s="2"/>
      <c r="AH10" s="4"/>
      <c r="AI10" s="4"/>
      <c r="AJ10" s="4"/>
      <c r="AK10" s="4"/>
      <c r="AL10" s="60">
        <f>データ!$U$6</f>
        <v>23243</v>
      </c>
      <c r="AM10" s="60"/>
      <c r="AN10" s="60"/>
      <c r="AO10" s="60"/>
      <c r="AP10" s="60"/>
      <c r="AQ10" s="60"/>
      <c r="AR10" s="60"/>
      <c r="AS10" s="60"/>
      <c r="AT10" s="51">
        <f>データ!$V$6</f>
        <v>101.77</v>
      </c>
      <c r="AU10" s="52"/>
      <c r="AV10" s="52"/>
      <c r="AW10" s="52"/>
      <c r="AX10" s="52"/>
      <c r="AY10" s="52"/>
      <c r="AZ10" s="52"/>
      <c r="BA10" s="52"/>
      <c r="BB10" s="53">
        <f>データ!$W$6</f>
        <v>228.39</v>
      </c>
      <c r="BC10" s="53"/>
      <c r="BD10" s="53"/>
      <c r="BE10" s="53"/>
      <c r="BF10" s="53"/>
      <c r="BG10" s="53"/>
      <c r="BH10" s="53"/>
      <c r="BI10" s="53"/>
      <c r="BJ10" s="2"/>
      <c r="BK10" s="2"/>
      <c r="BL10" s="64" t="s">
        <v>21</v>
      </c>
      <c r="BM10" s="65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8" t="s">
        <v>23</v>
      </c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</row>
    <row r="14" spans="1:78" ht="13.5" customHeight="1" x14ac:dyDescent="0.15">
      <c r="A14" s="2"/>
      <c r="B14" s="80" t="s">
        <v>24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2"/>
      <c r="BK14" s="2"/>
      <c r="BL14" s="66" t="s">
        <v>25</v>
      </c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8"/>
    </row>
    <row r="15" spans="1:78" ht="13.5" customHeight="1" x14ac:dyDescent="0.15">
      <c r="A15" s="2"/>
      <c r="B15" s="83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5"/>
      <c r="BK15" s="2"/>
      <c r="BL15" s="69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1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72" t="s">
        <v>105</v>
      </c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4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72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4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72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4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72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4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72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4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72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4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72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4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72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4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72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4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72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4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72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4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72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4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72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4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72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4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72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4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72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4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72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4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72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4"/>
    </row>
    <row r="34" spans="1:78" ht="13.5" customHeight="1" x14ac:dyDescent="0.15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72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4"/>
    </row>
    <row r="35" spans="1:78" ht="13.5" customHeight="1" x14ac:dyDescent="0.15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72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4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72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4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72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4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72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4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72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4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72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4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72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4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72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4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72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4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66" t="s">
        <v>26</v>
      </c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8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69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1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72" t="s">
        <v>106</v>
      </c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4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72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4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72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4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72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4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72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4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72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4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72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4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72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4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72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4"/>
    </row>
    <row r="56" spans="1:78" ht="13.5" customHeight="1" x14ac:dyDescent="0.15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72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4"/>
    </row>
    <row r="57" spans="1:78" ht="13.5" customHeight="1" x14ac:dyDescent="0.15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72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4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72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4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72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4"/>
    </row>
    <row r="60" spans="1:78" ht="13.5" customHeight="1" x14ac:dyDescent="0.15">
      <c r="A60" s="2"/>
      <c r="B60" s="83" t="s">
        <v>27</v>
      </c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5"/>
      <c r="BK60" s="2"/>
      <c r="BL60" s="72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4"/>
    </row>
    <row r="61" spans="1:78" ht="13.5" customHeight="1" x14ac:dyDescent="0.15">
      <c r="A61" s="2"/>
      <c r="B61" s="83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5"/>
      <c r="BK61" s="2"/>
      <c r="BL61" s="72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73"/>
      <c r="BY61" s="73"/>
      <c r="BZ61" s="74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72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3"/>
      <c r="BX62" s="73"/>
      <c r="BY62" s="73"/>
      <c r="BZ62" s="74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72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4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66" t="s">
        <v>28</v>
      </c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  <c r="BZ64" s="68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69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  <c r="BY65" s="70"/>
      <c r="BZ65" s="71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72" t="s">
        <v>107</v>
      </c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3"/>
      <c r="BX66" s="73"/>
      <c r="BY66" s="73"/>
      <c r="BZ66" s="74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72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3"/>
      <c r="BY67" s="73"/>
      <c r="BZ67" s="74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72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73"/>
      <c r="BY68" s="73"/>
      <c r="BZ68" s="74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72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4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72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4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72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4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72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73"/>
      <c r="BZ72" s="74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72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4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72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4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72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  <c r="BZ75" s="74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72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4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72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/>
      <c r="BZ77" s="74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72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4"/>
    </row>
    <row r="79" spans="1:78" ht="13.5" customHeight="1" x14ac:dyDescent="0.15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72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/>
      <c r="BX79" s="73"/>
      <c r="BY79" s="73"/>
      <c r="BZ79" s="74"/>
    </row>
    <row r="80" spans="1:78" ht="13.5" customHeight="1" x14ac:dyDescent="0.15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72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4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72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  <c r="BZ81" s="74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5"/>
      <c r="BM82" s="76"/>
      <c r="BN82" s="76"/>
      <c r="BO82" s="76"/>
      <c r="BP82" s="76"/>
      <c r="BQ82" s="76"/>
      <c r="BR82" s="76"/>
      <c r="BS82" s="76"/>
      <c r="BT82" s="76"/>
      <c r="BU82" s="76"/>
      <c r="BV82" s="76"/>
      <c r="BW82" s="76"/>
      <c r="BX82" s="76"/>
      <c r="BY82" s="76"/>
      <c r="BZ82" s="77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【112.83】</v>
      </c>
      <c r="F85" s="27" t="str">
        <f>データ!AS6</f>
        <v>【1.05】</v>
      </c>
      <c r="G85" s="27" t="str">
        <f>データ!BD6</f>
        <v>【261.93】</v>
      </c>
      <c r="H85" s="27" t="str">
        <f>データ!BO6</f>
        <v>【270.46】</v>
      </c>
      <c r="I85" s="27" t="str">
        <f>データ!BZ6</f>
        <v>【103.91】</v>
      </c>
      <c r="J85" s="27" t="str">
        <f>データ!CK6</f>
        <v>【167.11】</v>
      </c>
      <c r="K85" s="27" t="str">
        <f>データ!CV6</f>
        <v>【60.27】</v>
      </c>
      <c r="L85" s="27" t="str">
        <f>データ!DG6</f>
        <v>【89.92】</v>
      </c>
      <c r="M85" s="27" t="str">
        <f>データ!DR6</f>
        <v>【48.85】</v>
      </c>
      <c r="N85" s="27" t="str">
        <f>データ!EC6</f>
        <v>【17.80】</v>
      </c>
      <c r="O85" s="27" t="str">
        <f>データ!EN6</f>
        <v>【0.70】</v>
      </c>
    </row>
  </sheetData>
  <sheetProtection algorithmName="SHA-512" hashValue="hvpqF6qHq3cv2D5PPot2StFqBHutKfSO0ZFKTsORbzxZe8pj4F9JO/J3DDtZqyKeJQXTinAs3G5LoQf3UAfmNg==" saltValue="gdvouKbzTHjXfchCR8t1dw==" spinCount="100000" sheet="1" objects="1" scenarios="1" formatCells="0" formatColumns="0" formatRows="0"/>
  <mergeCells count="44"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87" t="s">
        <v>50</v>
      </c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9"/>
      <c r="X3" s="93" t="s">
        <v>51</v>
      </c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 t="s">
        <v>52</v>
      </c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</row>
    <row r="4" spans="1:144" x14ac:dyDescent="0.15">
      <c r="A4" s="29" t="s">
        <v>53</v>
      </c>
      <c r="B4" s="31"/>
      <c r="C4" s="31"/>
      <c r="D4" s="31"/>
      <c r="E4" s="31"/>
      <c r="F4" s="31"/>
      <c r="G4" s="31"/>
      <c r="H4" s="90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2"/>
      <c r="X4" s="86" t="s">
        <v>54</v>
      </c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 t="s">
        <v>55</v>
      </c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 t="s">
        <v>56</v>
      </c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 t="s">
        <v>57</v>
      </c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 t="s">
        <v>58</v>
      </c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 t="s">
        <v>59</v>
      </c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 t="s">
        <v>60</v>
      </c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 t="s">
        <v>61</v>
      </c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 t="s">
        <v>62</v>
      </c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 t="s">
        <v>63</v>
      </c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 t="s">
        <v>64</v>
      </c>
      <c r="EE4" s="86"/>
      <c r="EF4" s="86"/>
      <c r="EG4" s="86"/>
      <c r="EH4" s="86"/>
      <c r="EI4" s="86"/>
      <c r="EJ4" s="86"/>
      <c r="EK4" s="86"/>
      <c r="EL4" s="86"/>
      <c r="EM4" s="86"/>
      <c r="EN4" s="86"/>
    </row>
    <row r="5" spans="1:144" x14ac:dyDescent="0.15">
      <c r="A5" s="29" t="s">
        <v>65</v>
      </c>
      <c r="B5" s="32"/>
      <c r="C5" s="32"/>
      <c r="D5" s="32"/>
      <c r="E5" s="32"/>
      <c r="F5" s="32"/>
      <c r="G5" s="32"/>
      <c r="H5" s="33" t="s">
        <v>66</v>
      </c>
      <c r="I5" s="33" t="s">
        <v>67</v>
      </c>
      <c r="J5" s="33" t="s">
        <v>68</v>
      </c>
      <c r="K5" s="33" t="s">
        <v>69</v>
      </c>
      <c r="L5" s="33" t="s">
        <v>70</v>
      </c>
      <c r="M5" s="33" t="s">
        <v>5</v>
      </c>
      <c r="N5" s="33" t="s">
        <v>71</v>
      </c>
      <c r="O5" s="33" t="s">
        <v>72</v>
      </c>
      <c r="P5" s="33" t="s">
        <v>73</v>
      </c>
      <c r="Q5" s="33" t="s">
        <v>74</v>
      </c>
      <c r="R5" s="33" t="s">
        <v>75</v>
      </c>
      <c r="S5" s="33" t="s">
        <v>76</v>
      </c>
      <c r="T5" s="33" t="s">
        <v>77</v>
      </c>
      <c r="U5" s="33" t="s">
        <v>78</v>
      </c>
      <c r="V5" s="33" t="s">
        <v>79</v>
      </c>
      <c r="W5" s="33" t="s">
        <v>80</v>
      </c>
      <c r="X5" s="33" t="s">
        <v>81</v>
      </c>
      <c r="Y5" s="33" t="s">
        <v>82</v>
      </c>
      <c r="Z5" s="33" t="s">
        <v>83</v>
      </c>
      <c r="AA5" s="33" t="s">
        <v>84</v>
      </c>
      <c r="AB5" s="33" t="s">
        <v>85</v>
      </c>
      <c r="AC5" s="33" t="s">
        <v>86</v>
      </c>
      <c r="AD5" s="33" t="s">
        <v>87</v>
      </c>
      <c r="AE5" s="33" t="s">
        <v>88</v>
      </c>
      <c r="AF5" s="33" t="s">
        <v>89</v>
      </c>
      <c r="AG5" s="33" t="s">
        <v>90</v>
      </c>
      <c r="AH5" s="33" t="s">
        <v>29</v>
      </c>
      <c r="AI5" s="33" t="s">
        <v>81</v>
      </c>
      <c r="AJ5" s="33" t="s">
        <v>82</v>
      </c>
      <c r="AK5" s="33" t="s">
        <v>83</v>
      </c>
      <c r="AL5" s="33" t="s">
        <v>84</v>
      </c>
      <c r="AM5" s="33" t="s">
        <v>85</v>
      </c>
      <c r="AN5" s="33" t="s">
        <v>86</v>
      </c>
      <c r="AO5" s="33" t="s">
        <v>87</v>
      </c>
      <c r="AP5" s="33" t="s">
        <v>88</v>
      </c>
      <c r="AQ5" s="33" t="s">
        <v>89</v>
      </c>
      <c r="AR5" s="33" t="s">
        <v>90</v>
      </c>
      <c r="AS5" s="33" t="s">
        <v>91</v>
      </c>
      <c r="AT5" s="33" t="s">
        <v>81</v>
      </c>
      <c r="AU5" s="33" t="s">
        <v>82</v>
      </c>
      <c r="AV5" s="33" t="s">
        <v>83</v>
      </c>
      <c r="AW5" s="33" t="s">
        <v>84</v>
      </c>
      <c r="AX5" s="33" t="s">
        <v>85</v>
      </c>
      <c r="AY5" s="33" t="s">
        <v>86</v>
      </c>
      <c r="AZ5" s="33" t="s">
        <v>87</v>
      </c>
      <c r="BA5" s="33" t="s">
        <v>88</v>
      </c>
      <c r="BB5" s="33" t="s">
        <v>89</v>
      </c>
      <c r="BC5" s="33" t="s">
        <v>90</v>
      </c>
      <c r="BD5" s="33" t="s">
        <v>91</v>
      </c>
      <c r="BE5" s="33" t="s">
        <v>81</v>
      </c>
      <c r="BF5" s="33" t="s">
        <v>82</v>
      </c>
      <c r="BG5" s="33" t="s">
        <v>83</v>
      </c>
      <c r="BH5" s="33" t="s">
        <v>84</v>
      </c>
      <c r="BI5" s="33" t="s">
        <v>85</v>
      </c>
      <c r="BJ5" s="33" t="s">
        <v>86</v>
      </c>
      <c r="BK5" s="33" t="s">
        <v>87</v>
      </c>
      <c r="BL5" s="33" t="s">
        <v>88</v>
      </c>
      <c r="BM5" s="33" t="s">
        <v>89</v>
      </c>
      <c r="BN5" s="33" t="s">
        <v>90</v>
      </c>
      <c r="BO5" s="33" t="s">
        <v>91</v>
      </c>
      <c r="BP5" s="33" t="s">
        <v>81</v>
      </c>
      <c r="BQ5" s="33" t="s">
        <v>82</v>
      </c>
      <c r="BR5" s="33" t="s">
        <v>83</v>
      </c>
      <c r="BS5" s="33" t="s">
        <v>84</v>
      </c>
      <c r="BT5" s="33" t="s">
        <v>85</v>
      </c>
      <c r="BU5" s="33" t="s">
        <v>86</v>
      </c>
      <c r="BV5" s="33" t="s">
        <v>87</v>
      </c>
      <c r="BW5" s="33" t="s">
        <v>88</v>
      </c>
      <c r="BX5" s="33" t="s">
        <v>89</v>
      </c>
      <c r="BY5" s="33" t="s">
        <v>90</v>
      </c>
      <c r="BZ5" s="33" t="s">
        <v>91</v>
      </c>
      <c r="CA5" s="33" t="s">
        <v>81</v>
      </c>
      <c r="CB5" s="33" t="s">
        <v>82</v>
      </c>
      <c r="CC5" s="33" t="s">
        <v>83</v>
      </c>
      <c r="CD5" s="33" t="s">
        <v>84</v>
      </c>
      <c r="CE5" s="33" t="s">
        <v>85</v>
      </c>
      <c r="CF5" s="33" t="s">
        <v>86</v>
      </c>
      <c r="CG5" s="33" t="s">
        <v>87</v>
      </c>
      <c r="CH5" s="33" t="s">
        <v>88</v>
      </c>
      <c r="CI5" s="33" t="s">
        <v>89</v>
      </c>
      <c r="CJ5" s="33" t="s">
        <v>90</v>
      </c>
      <c r="CK5" s="33" t="s">
        <v>91</v>
      </c>
      <c r="CL5" s="33" t="s">
        <v>81</v>
      </c>
      <c r="CM5" s="33" t="s">
        <v>82</v>
      </c>
      <c r="CN5" s="33" t="s">
        <v>83</v>
      </c>
      <c r="CO5" s="33" t="s">
        <v>84</v>
      </c>
      <c r="CP5" s="33" t="s">
        <v>85</v>
      </c>
      <c r="CQ5" s="33" t="s">
        <v>86</v>
      </c>
      <c r="CR5" s="33" t="s">
        <v>87</v>
      </c>
      <c r="CS5" s="33" t="s">
        <v>88</v>
      </c>
      <c r="CT5" s="33" t="s">
        <v>89</v>
      </c>
      <c r="CU5" s="33" t="s">
        <v>90</v>
      </c>
      <c r="CV5" s="33" t="s">
        <v>91</v>
      </c>
      <c r="CW5" s="33" t="s">
        <v>81</v>
      </c>
      <c r="CX5" s="33" t="s">
        <v>82</v>
      </c>
      <c r="CY5" s="33" t="s">
        <v>83</v>
      </c>
      <c r="CZ5" s="33" t="s">
        <v>84</v>
      </c>
      <c r="DA5" s="33" t="s">
        <v>85</v>
      </c>
      <c r="DB5" s="33" t="s">
        <v>86</v>
      </c>
      <c r="DC5" s="33" t="s">
        <v>87</v>
      </c>
      <c r="DD5" s="33" t="s">
        <v>88</v>
      </c>
      <c r="DE5" s="33" t="s">
        <v>89</v>
      </c>
      <c r="DF5" s="33" t="s">
        <v>90</v>
      </c>
      <c r="DG5" s="33" t="s">
        <v>91</v>
      </c>
      <c r="DH5" s="33" t="s">
        <v>81</v>
      </c>
      <c r="DI5" s="33" t="s">
        <v>82</v>
      </c>
      <c r="DJ5" s="33" t="s">
        <v>83</v>
      </c>
      <c r="DK5" s="33" t="s">
        <v>84</v>
      </c>
      <c r="DL5" s="33" t="s">
        <v>85</v>
      </c>
      <c r="DM5" s="33" t="s">
        <v>86</v>
      </c>
      <c r="DN5" s="33" t="s">
        <v>87</v>
      </c>
      <c r="DO5" s="33" t="s">
        <v>88</v>
      </c>
      <c r="DP5" s="33" t="s">
        <v>89</v>
      </c>
      <c r="DQ5" s="33" t="s">
        <v>90</v>
      </c>
      <c r="DR5" s="33" t="s">
        <v>91</v>
      </c>
      <c r="DS5" s="33" t="s">
        <v>81</v>
      </c>
      <c r="DT5" s="33" t="s">
        <v>82</v>
      </c>
      <c r="DU5" s="33" t="s">
        <v>83</v>
      </c>
      <c r="DV5" s="33" t="s">
        <v>84</v>
      </c>
      <c r="DW5" s="33" t="s">
        <v>85</v>
      </c>
      <c r="DX5" s="33" t="s">
        <v>86</v>
      </c>
      <c r="DY5" s="33" t="s">
        <v>87</v>
      </c>
      <c r="DZ5" s="33" t="s">
        <v>88</v>
      </c>
      <c r="EA5" s="33" t="s">
        <v>89</v>
      </c>
      <c r="EB5" s="33" t="s">
        <v>90</v>
      </c>
      <c r="EC5" s="33" t="s">
        <v>91</v>
      </c>
      <c r="ED5" s="33" t="s">
        <v>81</v>
      </c>
      <c r="EE5" s="33" t="s">
        <v>82</v>
      </c>
      <c r="EF5" s="33" t="s">
        <v>83</v>
      </c>
      <c r="EG5" s="33" t="s">
        <v>84</v>
      </c>
      <c r="EH5" s="33" t="s">
        <v>85</v>
      </c>
      <c r="EI5" s="33" t="s">
        <v>86</v>
      </c>
      <c r="EJ5" s="33" t="s">
        <v>87</v>
      </c>
      <c r="EK5" s="33" t="s">
        <v>88</v>
      </c>
      <c r="EL5" s="33" t="s">
        <v>89</v>
      </c>
      <c r="EM5" s="33" t="s">
        <v>90</v>
      </c>
      <c r="EN5" s="33" t="s">
        <v>91</v>
      </c>
    </row>
    <row r="6" spans="1:144" s="37" customFormat="1" x14ac:dyDescent="0.15">
      <c r="A6" s="29" t="s">
        <v>92</v>
      </c>
      <c r="B6" s="34">
        <f>B7</f>
        <v>2018</v>
      </c>
      <c r="C6" s="34">
        <f t="shared" ref="C6:W6" si="3">C7</f>
        <v>16438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北海道　幕別町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A6</v>
      </c>
      <c r="M6" s="34" t="str">
        <f t="shared" si="3"/>
        <v>非設置</v>
      </c>
      <c r="N6" s="35" t="str">
        <f t="shared" si="3"/>
        <v>-</v>
      </c>
      <c r="O6" s="35">
        <f t="shared" si="3"/>
        <v>67.63</v>
      </c>
      <c r="P6" s="35">
        <f t="shared" si="3"/>
        <v>87</v>
      </c>
      <c r="Q6" s="35">
        <f t="shared" si="3"/>
        <v>4550</v>
      </c>
      <c r="R6" s="35">
        <f t="shared" si="3"/>
        <v>26844</v>
      </c>
      <c r="S6" s="35">
        <f t="shared" si="3"/>
        <v>477.64</v>
      </c>
      <c r="T6" s="35">
        <f t="shared" si="3"/>
        <v>56.2</v>
      </c>
      <c r="U6" s="35">
        <f t="shared" si="3"/>
        <v>23243</v>
      </c>
      <c r="V6" s="35">
        <f t="shared" si="3"/>
        <v>101.77</v>
      </c>
      <c r="W6" s="35">
        <f t="shared" si="3"/>
        <v>228.39</v>
      </c>
      <c r="X6" s="36">
        <f>IF(X7="",NA(),X7)</f>
        <v>122.58</v>
      </c>
      <c r="Y6" s="36">
        <f t="shared" ref="Y6:AG6" si="4">IF(Y7="",NA(),Y7)</f>
        <v>116.82</v>
      </c>
      <c r="Z6" s="36">
        <f t="shared" si="4"/>
        <v>104.27</v>
      </c>
      <c r="AA6" s="36">
        <f t="shared" si="4"/>
        <v>102.88</v>
      </c>
      <c r="AB6" s="36">
        <f t="shared" si="4"/>
        <v>104.12</v>
      </c>
      <c r="AC6" s="36">
        <f t="shared" si="4"/>
        <v>110.01</v>
      </c>
      <c r="AD6" s="36">
        <f t="shared" si="4"/>
        <v>111.21</v>
      </c>
      <c r="AE6" s="36">
        <f t="shared" si="4"/>
        <v>111.71</v>
      </c>
      <c r="AF6" s="36">
        <f t="shared" si="4"/>
        <v>110.05</v>
      </c>
      <c r="AG6" s="36">
        <f t="shared" si="4"/>
        <v>108.87</v>
      </c>
      <c r="AH6" s="35" t="str">
        <f>IF(AH7="","",IF(AH7="-","【-】","【"&amp;SUBSTITUTE(TEXT(AH7,"#,##0.00"),"-","△")&amp;"】"))</f>
        <v>【112.83】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2.8</v>
      </c>
      <c r="AO6" s="36">
        <f t="shared" si="5"/>
        <v>1.93</v>
      </c>
      <c r="AP6" s="36">
        <f t="shared" si="5"/>
        <v>1.72</v>
      </c>
      <c r="AQ6" s="36">
        <f t="shared" si="5"/>
        <v>2.64</v>
      </c>
      <c r="AR6" s="36">
        <f t="shared" si="5"/>
        <v>3.16</v>
      </c>
      <c r="AS6" s="35" t="str">
        <f>IF(AS7="","",IF(AS7="-","【-】","【"&amp;SUBSTITUTE(TEXT(AS7,"#,##0.00"),"-","△")&amp;"】"))</f>
        <v>【1.05】</v>
      </c>
      <c r="AT6" s="36">
        <f>IF(AT7="",NA(),AT7)</f>
        <v>515.49</v>
      </c>
      <c r="AU6" s="36">
        <f t="shared" ref="AU6:BC6" si="6">IF(AU7="",NA(),AU7)</f>
        <v>443.61</v>
      </c>
      <c r="AV6" s="36">
        <f t="shared" si="6"/>
        <v>348.68</v>
      </c>
      <c r="AW6" s="36">
        <f t="shared" si="6"/>
        <v>319.18</v>
      </c>
      <c r="AX6" s="36">
        <f t="shared" si="6"/>
        <v>306.25</v>
      </c>
      <c r="AY6" s="36">
        <f t="shared" si="6"/>
        <v>381.53</v>
      </c>
      <c r="AZ6" s="36">
        <f t="shared" si="6"/>
        <v>391.54</v>
      </c>
      <c r="BA6" s="36">
        <f t="shared" si="6"/>
        <v>384.34</v>
      </c>
      <c r="BB6" s="36">
        <f t="shared" si="6"/>
        <v>359.47</v>
      </c>
      <c r="BC6" s="36">
        <f t="shared" si="6"/>
        <v>369.69</v>
      </c>
      <c r="BD6" s="35" t="str">
        <f>IF(BD7="","",IF(BD7="-","【-】","【"&amp;SUBSTITUTE(TEXT(BD7,"#,##0.00"),"-","△")&amp;"】"))</f>
        <v>【261.93】</v>
      </c>
      <c r="BE6" s="36">
        <f>IF(BE7="",NA(),BE7)</f>
        <v>477.77</v>
      </c>
      <c r="BF6" s="36">
        <f t="shared" ref="BF6:BN6" si="7">IF(BF7="",NA(),BF7)</f>
        <v>502.61</v>
      </c>
      <c r="BG6" s="36">
        <f t="shared" si="7"/>
        <v>462.73</v>
      </c>
      <c r="BH6" s="36">
        <f t="shared" si="7"/>
        <v>437.35</v>
      </c>
      <c r="BI6" s="36">
        <f t="shared" si="7"/>
        <v>423.2</v>
      </c>
      <c r="BJ6" s="36">
        <f t="shared" si="7"/>
        <v>393.27</v>
      </c>
      <c r="BK6" s="36">
        <f t="shared" si="7"/>
        <v>386.97</v>
      </c>
      <c r="BL6" s="36">
        <f t="shared" si="7"/>
        <v>380.58</v>
      </c>
      <c r="BM6" s="36">
        <f t="shared" si="7"/>
        <v>401.79</v>
      </c>
      <c r="BN6" s="36">
        <f t="shared" si="7"/>
        <v>402.99</v>
      </c>
      <c r="BO6" s="35" t="str">
        <f>IF(BO7="","",IF(BO7="-","【-】","【"&amp;SUBSTITUTE(TEXT(BO7,"#,##0.00"),"-","△")&amp;"】"))</f>
        <v>【270.46】</v>
      </c>
      <c r="BP6" s="36">
        <f>IF(BP7="",NA(),BP7)</f>
        <v>102.2</v>
      </c>
      <c r="BQ6" s="36">
        <f t="shared" ref="BQ6:BY6" si="8">IF(BQ7="",NA(),BQ7)</f>
        <v>96.01</v>
      </c>
      <c r="BR6" s="36">
        <f t="shared" si="8"/>
        <v>98.96</v>
      </c>
      <c r="BS6" s="36">
        <f t="shared" si="8"/>
        <v>97.35</v>
      </c>
      <c r="BT6" s="36">
        <f t="shared" si="8"/>
        <v>97.68</v>
      </c>
      <c r="BU6" s="36">
        <f t="shared" si="8"/>
        <v>100.47</v>
      </c>
      <c r="BV6" s="36">
        <f t="shared" si="8"/>
        <v>101.72</v>
      </c>
      <c r="BW6" s="36">
        <f t="shared" si="8"/>
        <v>102.38</v>
      </c>
      <c r="BX6" s="36">
        <f t="shared" si="8"/>
        <v>100.12</v>
      </c>
      <c r="BY6" s="36">
        <f t="shared" si="8"/>
        <v>98.66</v>
      </c>
      <c r="BZ6" s="35" t="str">
        <f>IF(BZ7="","",IF(BZ7="-","【-】","【"&amp;SUBSTITUTE(TEXT(BZ7,"#,##0.00"),"-","△")&amp;"】"))</f>
        <v>【103.91】</v>
      </c>
      <c r="CA6" s="36">
        <f>IF(CA7="",NA(),CA7)</f>
        <v>238.94</v>
      </c>
      <c r="CB6" s="36">
        <f t="shared" ref="CB6:CJ6" si="9">IF(CB7="",NA(),CB7)</f>
        <v>224.86</v>
      </c>
      <c r="CC6" s="36">
        <f t="shared" si="9"/>
        <v>218.24</v>
      </c>
      <c r="CD6" s="36">
        <f t="shared" si="9"/>
        <v>221.94</v>
      </c>
      <c r="CE6" s="36">
        <f t="shared" si="9"/>
        <v>221.35</v>
      </c>
      <c r="CF6" s="36">
        <f t="shared" si="9"/>
        <v>169.82</v>
      </c>
      <c r="CG6" s="36">
        <f t="shared" si="9"/>
        <v>168.2</v>
      </c>
      <c r="CH6" s="36">
        <f t="shared" si="9"/>
        <v>168.67</v>
      </c>
      <c r="CI6" s="36">
        <f t="shared" si="9"/>
        <v>174.97</v>
      </c>
      <c r="CJ6" s="36">
        <f t="shared" si="9"/>
        <v>178.59</v>
      </c>
      <c r="CK6" s="35" t="str">
        <f>IF(CK7="","",IF(CK7="-","【-】","【"&amp;SUBSTITUTE(TEXT(CK7,"#,##0.00"),"-","△")&amp;"】"))</f>
        <v>【167.11】</v>
      </c>
      <c r="CL6" s="36">
        <f>IF(CL7="",NA(),CL7)</f>
        <v>61.66</v>
      </c>
      <c r="CM6" s="36">
        <f t="shared" ref="CM6:CU6" si="10">IF(CM7="",NA(),CM7)</f>
        <v>63.37</v>
      </c>
      <c r="CN6" s="36">
        <f t="shared" si="10"/>
        <v>66.349999999999994</v>
      </c>
      <c r="CO6" s="36">
        <f t="shared" si="10"/>
        <v>64.36</v>
      </c>
      <c r="CP6" s="36">
        <f t="shared" si="10"/>
        <v>62.7</v>
      </c>
      <c r="CQ6" s="36">
        <f t="shared" si="10"/>
        <v>55.13</v>
      </c>
      <c r="CR6" s="36">
        <f t="shared" si="10"/>
        <v>54.77</v>
      </c>
      <c r="CS6" s="36">
        <f t="shared" si="10"/>
        <v>54.92</v>
      </c>
      <c r="CT6" s="36">
        <f t="shared" si="10"/>
        <v>55.63</v>
      </c>
      <c r="CU6" s="36">
        <f t="shared" si="10"/>
        <v>55.03</v>
      </c>
      <c r="CV6" s="35" t="str">
        <f>IF(CV7="","",IF(CV7="-","【-】","【"&amp;SUBSTITUTE(TEXT(CV7,"#,##0.00"),"-","△")&amp;"】"))</f>
        <v>【60.27】</v>
      </c>
      <c r="CW6" s="36">
        <f>IF(CW7="",NA(),CW7)</f>
        <v>87.8</v>
      </c>
      <c r="CX6" s="36">
        <f t="shared" ref="CX6:DF6" si="11">IF(CX7="",NA(),CX7)</f>
        <v>85.6</v>
      </c>
      <c r="CY6" s="36">
        <f t="shared" si="11"/>
        <v>82.67</v>
      </c>
      <c r="CZ6" s="36">
        <f t="shared" si="11"/>
        <v>85.6</v>
      </c>
      <c r="DA6" s="36">
        <f t="shared" si="11"/>
        <v>86.51</v>
      </c>
      <c r="DB6" s="36">
        <f t="shared" si="11"/>
        <v>83</v>
      </c>
      <c r="DC6" s="36">
        <f t="shared" si="11"/>
        <v>82.89</v>
      </c>
      <c r="DD6" s="36">
        <f t="shared" si="11"/>
        <v>82.66</v>
      </c>
      <c r="DE6" s="36">
        <f t="shared" si="11"/>
        <v>82.04</v>
      </c>
      <c r="DF6" s="36">
        <f t="shared" si="11"/>
        <v>81.900000000000006</v>
      </c>
      <c r="DG6" s="35" t="str">
        <f>IF(DG7="","",IF(DG7="-","【-】","【"&amp;SUBSTITUTE(TEXT(DG7,"#,##0.00"),"-","△")&amp;"】"))</f>
        <v>【89.92】</v>
      </c>
      <c r="DH6" s="36">
        <f>IF(DH7="",NA(),DH7)</f>
        <v>47.08</v>
      </c>
      <c r="DI6" s="36">
        <f t="shared" ref="DI6:DQ6" si="12">IF(DI7="",NA(),DI7)</f>
        <v>47.36</v>
      </c>
      <c r="DJ6" s="36">
        <f t="shared" si="12"/>
        <v>47.51</v>
      </c>
      <c r="DK6" s="36">
        <f t="shared" si="12"/>
        <v>49.04</v>
      </c>
      <c r="DL6" s="36">
        <f t="shared" si="12"/>
        <v>50.39</v>
      </c>
      <c r="DM6" s="36">
        <f t="shared" si="12"/>
        <v>46.66</v>
      </c>
      <c r="DN6" s="36">
        <f t="shared" si="12"/>
        <v>47.46</v>
      </c>
      <c r="DO6" s="36">
        <f t="shared" si="12"/>
        <v>48.49</v>
      </c>
      <c r="DP6" s="36">
        <f t="shared" si="12"/>
        <v>48.05</v>
      </c>
      <c r="DQ6" s="36">
        <f t="shared" si="12"/>
        <v>48.87</v>
      </c>
      <c r="DR6" s="35" t="str">
        <f>IF(DR7="","",IF(DR7="-","【-】","【"&amp;SUBSTITUTE(TEXT(DR7,"#,##0.00"),"-","△")&amp;"】"))</f>
        <v>【48.85】</v>
      </c>
      <c r="DS6" s="36">
        <f>IF(DS7="",NA(),DS7)</f>
        <v>3.48</v>
      </c>
      <c r="DT6" s="36">
        <f t="shared" ref="DT6:EB6" si="13">IF(DT7="",NA(),DT7)</f>
        <v>4.18</v>
      </c>
      <c r="DU6" s="36">
        <f t="shared" si="13"/>
        <v>4.13</v>
      </c>
      <c r="DV6" s="36">
        <f t="shared" si="13"/>
        <v>4.24</v>
      </c>
      <c r="DW6" s="36">
        <f t="shared" si="13"/>
        <v>4.26</v>
      </c>
      <c r="DX6" s="36">
        <f t="shared" si="13"/>
        <v>9.85</v>
      </c>
      <c r="DY6" s="36">
        <f t="shared" si="13"/>
        <v>9.7100000000000009</v>
      </c>
      <c r="DZ6" s="36">
        <f t="shared" si="13"/>
        <v>12.79</v>
      </c>
      <c r="EA6" s="36">
        <f t="shared" si="13"/>
        <v>13.39</v>
      </c>
      <c r="EB6" s="36">
        <f t="shared" si="13"/>
        <v>14.85</v>
      </c>
      <c r="EC6" s="35" t="str">
        <f>IF(EC7="","",IF(EC7="-","【-】","【"&amp;SUBSTITUTE(TEXT(EC7,"#,##0.00"),"-","△")&amp;"】"))</f>
        <v>【17.80】</v>
      </c>
      <c r="ED6" s="36">
        <f>IF(ED7="",NA(),ED7)</f>
        <v>0.25</v>
      </c>
      <c r="EE6" s="36">
        <f t="shared" ref="EE6:EM6" si="14">IF(EE7="",NA(),EE7)</f>
        <v>0.2</v>
      </c>
      <c r="EF6" s="36">
        <f t="shared" si="14"/>
        <v>1.01</v>
      </c>
      <c r="EG6" s="36">
        <f t="shared" si="14"/>
        <v>0.31</v>
      </c>
      <c r="EH6" s="36">
        <f t="shared" si="14"/>
        <v>0.44</v>
      </c>
      <c r="EI6" s="36">
        <f t="shared" si="14"/>
        <v>0.66</v>
      </c>
      <c r="EJ6" s="36">
        <f t="shared" si="14"/>
        <v>0.99</v>
      </c>
      <c r="EK6" s="36">
        <f t="shared" si="14"/>
        <v>0.71</v>
      </c>
      <c r="EL6" s="36">
        <f t="shared" si="14"/>
        <v>0.54</v>
      </c>
      <c r="EM6" s="36">
        <f t="shared" si="14"/>
        <v>0.5</v>
      </c>
      <c r="EN6" s="35" t="str">
        <f>IF(EN7="","",IF(EN7="-","【-】","【"&amp;SUBSTITUTE(TEXT(EN7,"#,##0.00"),"-","△")&amp;"】"))</f>
        <v>【0.70】</v>
      </c>
    </row>
    <row r="7" spans="1:144" s="37" customFormat="1" x14ac:dyDescent="0.15">
      <c r="A7" s="29"/>
      <c r="B7" s="38">
        <v>2018</v>
      </c>
      <c r="C7" s="38">
        <v>16438</v>
      </c>
      <c r="D7" s="38">
        <v>46</v>
      </c>
      <c r="E7" s="38">
        <v>1</v>
      </c>
      <c r="F7" s="38">
        <v>0</v>
      </c>
      <c r="G7" s="38">
        <v>1</v>
      </c>
      <c r="H7" s="38" t="s">
        <v>93</v>
      </c>
      <c r="I7" s="38" t="s">
        <v>94</v>
      </c>
      <c r="J7" s="38" t="s">
        <v>95</v>
      </c>
      <c r="K7" s="38" t="s">
        <v>96</v>
      </c>
      <c r="L7" s="38" t="s">
        <v>97</v>
      </c>
      <c r="M7" s="38" t="s">
        <v>98</v>
      </c>
      <c r="N7" s="39" t="s">
        <v>99</v>
      </c>
      <c r="O7" s="39">
        <v>67.63</v>
      </c>
      <c r="P7" s="39">
        <v>87</v>
      </c>
      <c r="Q7" s="39">
        <v>4550</v>
      </c>
      <c r="R7" s="39">
        <v>26844</v>
      </c>
      <c r="S7" s="39">
        <v>477.64</v>
      </c>
      <c r="T7" s="39">
        <v>56.2</v>
      </c>
      <c r="U7" s="39">
        <v>23243</v>
      </c>
      <c r="V7" s="39">
        <v>101.77</v>
      </c>
      <c r="W7" s="39">
        <v>228.39</v>
      </c>
      <c r="X7" s="39">
        <v>122.58</v>
      </c>
      <c r="Y7" s="39">
        <v>116.82</v>
      </c>
      <c r="Z7" s="39">
        <v>104.27</v>
      </c>
      <c r="AA7" s="39">
        <v>102.88</v>
      </c>
      <c r="AB7" s="39">
        <v>104.12</v>
      </c>
      <c r="AC7" s="39">
        <v>110.01</v>
      </c>
      <c r="AD7" s="39">
        <v>111.21</v>
      </c>
      <c r="AE7" s="39">
        <v>111.71</v>
      </c>
      <c r="AF7" s="39">
        <v>110.05</v>
      </c>
      <c r="AG7" s="39">
        <v>108.87</v>
      </c>
      <c r="AH7" s="39">
        <v>112.83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2.8</v>
      </c>
      <c r="AO7" s="39">
        <v>1.93</v>
      </c>
      <c r="AP7" s="39">
        <v>1.72</v>
      </c>
      <c r="AQ7" s="39">
        <v>2.64</v>
      </c>
      <c r="AR7" s="39">
        <v>3.16</v>
      </c>
      <c r="AS7" s="39">
        <v>1.05</v>
      </c>
      <c r="AT7" s="39">
        <v>515.49</v>
      </c>
      <c r="AU7" s="39">
        <v>443.61</v>
      </c>
      <c r="AV7" s="39">
        <v>348.68</v>
      </c>
      <c r="AW7" s="39">
        <v>319.18</v>
      </c>
      <c r="AX7" s="39">
        <v>306.25</v>
      </c>
      <c r="AY7" s="39">
        <v>381.53</v>
      </c>
      <c r="AZ7" s="39">
        <v>391.54</v>
      </c>
      <c r="BA7" s="39">
        <v>384.34</v>
      </c>
      <c r="BB7" s="39">
        <v>359.47</v>
      </c>
      <c r="BC7" s="39">
        <v>369.69</v>
      </c>
      <c r="BD7" s="39">
        <v>261.93</v>
      </c>
      <c r="BE7" s="39">
        <v>477.77</v>
      </c>
      <c r="BF7" s="39">
        <v>502.61</v>
      </c>
      <c r="BG7" s="39">
        <v>462.73</v>
      </c>
      <c r="BH7" s="39">
        <v>437.35</v>
      </c>
      <c r="BI7" s="39">
        <v>423.2</v>
      </c>
      <c r="BJ7" s="39">
        <v>393.27</v>
      </c>
      <c r="BK7" s="39">
        <v>386.97</v>
      </c>
      <c r="BL7" s="39">
        <v>380.58</v>
      </c>
      <c r="BM7" s="39">
        <v>401.79</v>
      </c>
      <c r="BN7" s="39">
        <v>402.99</v>
      </c>
      <c r="BO7" s="39">
        <v>270.45999999999998</v>
      </c>
      <c r="BP7" s="39">
        <v>102.2</v>
      </c>
      <c r="BQ7" s="39">
        <v>96.01</v>
      </c>
      <c r="BR7" s="39">
        <v>98.96</v>
      </c>
      <c r="BS7" s="39">
        <v>97.35</v>
      </c>
      <c r="BT7" s="39">
        <v>97.68</v>
      </c>
      <c r="BU7" s="39">
        <v>100.47</v>
      </c>
      <c r="BV7" s="39">
        <v>101.72</v>
      </c>
      <c r="BW7" s="39">
        <v>102.38</v>
      </c>
      <c r="BX7" s="39">
        <v>100.12</v>
      </c>
      <c r="BY7" s="39">
        <v>98.66</v>
      </c>
      <c r="BZ7" s="39">
        <v>103.91</v>
      </c>
      <c r="CA7" s="39">
        <v>238.94</v>
      </c>
      <c r="CB7" s="39">
        <v>224.86</v>
      </c>
      <c r="CC7" s="39">
        <v>218.24</v>
      </c>
      <c r="CD7" s="39">
        <v>221.94</v>
      </c>
      <c r="CE7" s="39">
        <v>221.35</v>
      </c>
      <c r="CF7" s="39">
        <v>169.82</v>
      </c>
      <c r="CG7" s="39">
        <v>168.2</v>
      </c>
      <c r="CH7" s="39">
        <v>168.67</v>
      </c>
      <c r="CI7" s="39">
        <v>174.97</v>
      </c>
      <c r="CJ7" s="39">
        <v>178.59</v>
      </c>
      <c r="CK7" s="39">
        <v>167.11</v>
      </c>
      <c r="CL7" s="39">
        <v>61.66</v>
      </c>
      <c r="CM7" s="39">
        <v>63.37</v>
      </c>
      <c r="CN7" s="39">
        <v>66.349999999999994</v>
      </c>
      <c r="CO7" s="39">
        <v>64.36</v>
      </c>
      <c r="CP7" s="39">
        <v>62.7</v>
      </c>
      <c r="CQ7" s="39">
        <v>55.13</v>
      </c>
      <c r="CR7" s="39">
        <v>54.77</v>
      </c>
      <c r="CS7" s="39">
        <v>54.92</v>
      </c>
      <c r="CT7" s="39">
        <v>55.63</v>
      </c>
      <c r="CU7" s="39">
        <v>55.03</v>
      </c>
      <c r="CV7" s="39">
        <v>60.27</v>
      </c>
      <c r="CW7" s="39">
        <v>87.8</v>
      </c>
      <c r="CX7" s="39">
        <v>85.6</v>
      </c>
      <c r="CY7" s="39">
        <v>82.67</v>
      </c>
      <c r="CZ7" s="39">
        <v>85.6</v>
      </c>
      <c r="DA7" s="39">
        <v>86.51</v>
      </c>
      <c r="DB7" s="39">
        <v>83</v>
      </c>
      <c r="DC7" s="39">
        <v>82.89</v>
      </c>
      <c r="DD7" s="39">
        <v>82.66</v>
      </c>
      <c r="DE7" s="39">
        <v>82.04</v>
      </c>
      <c r="DF7" s="39">
        <v>81.900000000000006</v>
      </c>
      <c r="DG7" s="39">
        <v>89.92</v>
      </c>
      <c r="DH7" s="39">
        <v>47.08</v>
      </c>
      <c r="DI7" s="39">
        <v>47.36</v>
      </c>
      <c r="DJ7" s="39">
        <v>47.51</v>
      </c>
      <c r="DK7" s="39">
        <v>49.04</v>
      </c>
      <c r="DL7" s="39">
        <v>50.39</v>
      </c>
      <c r="DM7" s="39">
        <v>46.66</v>
      </c>
      <c r="DN7" s="39">
        <v>47.46</v>
      </c>
      <c r="DO7" s="39">
        <v>48.49</v>
      </c>
      <c r="DP7" s="39">
        <v>48.05</v>
      </c>
      <c r="DQ7" s="39">
        <v>48.87</v>
      </c>
      <c r="DR7" s="39">
        <v>48.85</v>
      </c>
      <c r="DS7" s="39">
        <v>3.48</v>
      </c>
      <c r="DT7" s="39">
        <v>4.18</v>
      </c>
      <c r="DU7" s="39">
        <v>4.13</v>
      </c>
      <c r="DV7" s="39">
        <v>4.24</v>
      </c>
      <c r="DW7" s="39">
        <v>4.26</v>
      </c>
      <c r="DX7" s="39">
        <v>9.85</v>
      </c>
      <c r="DY7" s="39">
        <v>9.7100000000000009</v>
      </c>
      <c r="DZ7" s="39">
        <v>12.79</v>
      </c>
      <c r="EA7" s="39">
        <v>13.39</v>
      </c>
      <c r="EB7" s="39">
        <v>14.85</v>
      </c>
      <c r="EC7" s="39">
        <v>17.8</v>
      </c>
      <c r="ED7" s="39">
        <v>0.25</v>
      </c>
      <c r="EE7" s="39">
        <v>0.2</v>
      </c>
      <c r="EF7" s="39">
        <v>1.01</v>
      </c>
      <c r="EG7" s="39">
        <v>0.31</v>
      </c>
      <c r="EH7" s="39">
        <v>0.44</v>
      </c>
      <c r="EI7" s="39">
        <v>0.66</v>
      </c>
      <c r="EJ7" s="39">
        <v>0.99</v>
      </c>
      <c r="EK7" s="39">
        <v>0.71</v>
      </c>
      <c r="EL7" s="39">
        <v>0.54</v>
      </c>
      <c r="EM7" s="39">
        <v>0.5</v>
      </c>
      <c r="EN7" s="39">
        <v>0.7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100</v>
      </c>
      <c r="C9" s="42" t="s">
        <v>101</v>
      </c>
      <c r="D9" s="42" t="s">
        <v>102</v>
      </c>
      <c r="E9" s="42" t="s">
        <v>103</v>
      </c>
      <c r="F9" s="42" t="s">
        <v>104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44</v>
      </c>
      <c r="B10" s="43">
        <f>DATEVALUE($B$6-4&amp;"年1月1日")</f>
        <v>41640</v>
      </c>
      <c r="C10" s="43">
        <f>DATEVALUE($B$6-3&amp;"年1月1日")</f>
        <v>42005</v>
      </c>
      <c r="D10" s="43">
        <f>DATEVALUE($B$6-2&amp;"年1月1日")</f>
        <v>42370</v>
      </c>
      <c r="E10" s="43">
        <f>DATEVALUE($B$6-1&amp;"年1月1日")</f>
        <v>42736</v>
      </c>
      <c r="F10" s="43">
        <f>DATEVALUE($B$6&amp;"年1月1日")</f>
        <v>43101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小林 翔</cp:lastModifiedBy>
  <cp:lastPrinted>2020-01-21T04:37:52Z</cp:lastPrinted>
  <dcterms:created xsi:type="dcterms:W3CDTF">2019-12-05T04:08:03Z</dcterms:created>
  <dcterms:modified xsi:type="dcterms:W3CDTF">2020-04-02T01:38:26Z</dcterms:modified>
  <cp:category/>
</cp:coreProperties>
</file>