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太陽光発電システム" sheetId="3" r:id="rId1"/>
    <sheet name="給湯暖房機" sheetId="1" r:id="rId2"/>
    <sheet name="エアコン" sheetId="2" r:id="rId3"/>
    <sheet name="太陽光発電システム（記入例）" sheetId="11" r:id="rId4"/>
    <sheet name="給湯暖房機（記入例）" sheetId="13" r:id="rId5"/>
    <sheet name="エアコン（記入例）" sheetId="14" r:id="rId6"/>
  </sheets>
  <definedNames>
    <definedName name="_xlnm.Print_Area" localSheetId="2">エアコン!$A$1:$J$12</definedName>
    <definedName name="_xlnm.Print_Area" localSheetId="5">'エアコン（記入例）'!$A$1:$J$12</definedName>
    <definedName name="_xlnm.Print_Area" localSheetId="1">給湯暖房機!$A$1:$S$32</definedName>
    <definedName name="_xlnm.Print_Area" localSheetId="4">'給湯暖房機（記入例）'!$A$1:$S$32</definedName>
    <definedName name="_xlnm.Print_Area" localSheetId="0">太陽光発電システム!$A$1:$K$11</definedName>
    <definedName name="_xlnm.Print_Area" localSheetId="3">'太陽光発電システム（記入例）'!$A$1:$K$11</definedName>
  </definedNames>
  <calcPr calcId="162913"/>
  <extLst>
    <ext uri="{140A7094-0E35-4892-8432-C4D2E57EDEB5}">
      <x15:workbookPr chartTrackingRefBase="1"/>
    </ext>
  </extLst>
</workbook>
</file>

<file path=xl/calcChain.xml><?xml version="1.0" encoding="utf-8"?>
<calcChain xmlns="http://schemas.openxmlformats.org/spreadsheetml/2006/main">
  <c r="H8" i="14" l="1"/>
  <c r="E8" i="14"/>
  <c r="E9" i="14" s="1"/>
  <c r="E10" i="14" s="1"/>
  <c r="Q22" i="13"/>
  <c r="Q23" i="13" s="1"/>
  <c r="Q24" i="13" s="1"/>
  <c r="Q21" i="13"/>
  <c r="N20" i="13"/>
  <c r="K20" i="13"/>
  <c r="H20" i="13"/>
  <c r="E20" i="13"/>
  <c r="N19" i="13"/>
  <c r="N21" i="13" s="1"/>
  <c r="K19" i="13"/>
  <c r="H19" i="13"/>
  <c r="H21" i="13" s="1"/>
  <c r="N23" i="13" s="1"/>
  <c r="N24" i="13" s="1"/>
  <c r="E19" i="13"/>
  <c r="K18" i="13"/>
  <c r="K21" i="13" s="1"/>
  <c r="H18" i="13"/>
  <c r="E18" i="13"/>
  <c r="E21" i="13" s="1"/>
  <c r="Q21" i="1"/>
  <c r="N21" i="1"/>
  <c r="K21" i="1"/>
  <c r="H21" i="1"/>
  <c r="E21" i="1"/>
  <c r="H23" i="13" l="1"/>
  <c r="H24" i="13" s="1"/>
  <c r="E25" i="13" s="1"/>
  <c r="E6" i="11" l="1"/>
  <c r="E8" i="11" s="1"/>
  <c r="H8" i="2"/>
  <c r="E8" i="2"/>
  <c r="E9" i="2" s="1"/>
  <c r="E6" i="3"/>
  <c r="E8" i="3" s="1"/>
  <c r="E10" i="2" l="1"/>
  <c r="Q22" i="1" l="1"/>
  <c r="Q23" i="1" l="1"/>
  <c r="Q24" i="1" s="1"/>
  <c r="H18" i="1"/>
  <c r="E19" i="1"/>
  <c r="H19" i="1"/>
  <c r="K19" i="1"/>
  <c r="N20" i="1"/>
  <c r="N19" i="1"/>
  <c r="H20" i="1"/>
  <c r="N23" i="1" l="1"/>
  <c r="N24" i="1" s="1"/>
  <c r="K20" i="1" l="1"/>
  <c r="K18" i="1"/>
  <c r="E20" i="1"/>
  <c r="E18" i="1"/>
  <c r="H23" i="1" l="1"/>
  <c r="H24" i="1" l="1"/>
  <c r="E25" i="1" s="1"/>
</calcChain>
</file>

<file path=xl/comments1.xml><?xml version="1.0" encoding="utf-8"?>
<comments xmlns="http://schemas.openxmlformats.org/spreadsheetml/2006/main">
  <authors>
    <author>作成者</author>
  </authors>
  <commentList>
    <comment ref="E5" authorId="0" shapeId="0">
      <text>
        <r>
          <rPr>
            <b/>
            <sz val="11"/>
            <color indexed="81"/>
            <rFont val="MS P ゴシック"/>
            <family val="3"/>
            <charset val="128"/>
          </rPr>
          <t>導入する太陽光発電システムの容量を記入してください。
蓄電池のみ設置する場合は既存の太陽光発電システムの容量を記入してください。</t>
        </r>
      </text>
    </comment>
  </commentList>
</comments>
</file>

<file path=xl/comments2.xml><?xml version="1.0" encoding="utf-8"?>
<comments xmlns="http://schemas.openxmlformats.org/spreadsheetml/2006/main">
  <authors>
    <author>作成者</author>
  </authors>
  <commentList>
    <comment ref="E5" authorId="0" shapeId="0">
      <text>
        <r>
          <rPr>
            <b/>
            <sz val="11"/>
            <color indexed="81"/>
            <rFont val="MS P ゴシック"/>
            <family val="3"/>
            <charset val="128"/>
          </rPr>
          <t>型番を記入してください</t>
        </r>
      </text>
    </comment>
    <comment ref="E6" authorId="0" shapeId="0">
      <text>
        <r>
          <rPr>
            <b/>
            <sz val="11"/>
            <color indexed="81"/>
            <rFont val="MS P ゴシック"/>
            <family val="3"/>
            <charset val="128"/>
          </rPr>
          <t>機器を選んでください</t>
        </r>
      </text>
    </comment>
    <comment ref="E7" authorId="0" shapeId="0">
      <text>
        <r>
          <rPr>
            <b/>
            <sz val="11"/>
            <color indexed="81"/>
            <rFont val="MS P ゴシック"/>
            <family val="3"/>
            <charset val="128"/>
          </rPr>
          <t>性能を記入してください
％は小数で記入してください
ハイブリッドの場合は電気について記入してください</t>
        </r>
      </text>
    </comment>
    <comment ref="E8" authorId="0" shapeId="0">
      <text>
        <r>
          <rPr>
            <b/>
            <sz val="11"/>
            <color indexed="81"/>
            <rFont val="MS P ゴシック"/>
            <family val="3"/>
            <charset val="128"/>
          </rPr>
          <t>性能を記入してください
％は小数で記入してください
ハイブリッドの場合はガスについて記入してください</t>
        </r>
      </text>
    </comment>
    <comment ref="Q9" authorId="0" shapeId="0">
      <text>
        <r>
          <rPr>
            <b/>
            <sz val="11"/>
            <color indexed="81"/>
            <rFont val="MS P ゴシック"/>
            <family val="3"/>
            <charset val="128"/>
          </rPr>
          <t>コージェネレーション設備を設置する場合は記入してください</t>
        </r>
      </text>
    </comment>
    <comment ref="Q10" authorId="0" shapeId="0">
      <text>
        <r>
          <rPr>
            <b/>
            <sz val="11"/>
            <color indexed="81"/>
            <rFont val="MS P ゴシック"/>
            <family val="3"/>
            <charset val="128"/>
          </rPr>
          <t>コージェネレーション設備を設置する場合は記入してください</t>
        </r>
      </text>
    </comment>
    <comment ref="Q11" authorId="0" shapeId="0">
      <text>
        <r>
          <rPr>
            <b/>
            <sz val="11"/>
            <color indexed="81"/>
            <rFont val="MS P ゴシック"/>
            <family val="3"/>
            <charset val="128"/>
          </rPr>
          <t>コージェネレーション設備を設置する場合は記入してください</t>
        </r>
      </text>
    </comment>
  </commentList>
</comments>
</file>

<file path=xl/comments3.xml><?xml version="1.0" encoding="utf-8"?>
<comments xmlns="http://schemas.openxmlformats.org/spreadsheetml/2006/main">
  <authors>
    <author>作成者</author>
  </authors>
  <commentList>
    <comment ref="E5" authorId="0" shapeId="0">
      <text>
        <r>
          <rPr>
            <b/>
            <sz val="9"/>
            <color indexed="81"/>
            <rFont val="MS P ゴシック"/>
            <family val="3"/>
            <charset val="128"/>
          </rPr>
          <t>型番を記入してください</t>
        </r>
      </text>
    </comment>
    <comment ref="E6" authorId="0" shapeId="0">
      <text>
        <r>
          <rPr>
            <b/>
            <sz val="9"/>
            <color indexed="81"/>
            <rFont val="MS P ゴシック"/>
            <family val="3"/>
            <charset val="128"/>
          </rPr>
          <t>カタログなどに記載されている期間消費電力を記入してください</t>
        </r>
      </text>
    </comment>
  </commentList>
</comments>
</file>

<file path=xl/sharedStrings.xml><?xml version="1.0" encoding="utf-8"?>
<sst xmlns="http://schemas.openxmlformats.org/spreadsheetml/2006/main" count="279" uniqueCount="83">
  <si>
    <t>既存機器</t>
    <rPh sb="0" eb="4">
      <t>キゾンキキ</t>
    </rPh>
    <phoneticPr fontId="3"/>
  </si>
  <si>
    <t>入替後機器</t>
    <rPh sb="0" eb="1">
      <t>イ</t>
    </rPh>
    <rPh sb="1" eb="2">
      <t>カ</t>
    </rPh>
    <rPh sb="2" eb="3">
      <t>ゴ</t>
    </rPh>
    <rPh sb="3" eb="5">
      <t>キキ</t>
    </rPh>
    <phoneticPr fontId="3"/>
  </si>
  <si>
    <t>給湯器</t>
    <phoneticPr fontId="3"/>
  </si>
  <si>
    <t>暖房</t>
    <phoneticPr fontId="3"/>
  </si>
  <si>
    <t>メーカー型番</t>
    <rPh sb="4" eb="6">
      <t>カタバン</t>
    </rPh>
    <phoneticPr fontId="3"/>
  </si>
  <si>
    <t>機器種別</t>
    <rPh sb="0" eb="2">
      <t>キキ</t>
    </rPh>
    <rPh sb="2" eb="4">
      <t>シュベツ</t>
    </rPh>
    <phoneticPr fontId="4"/>
  </si>
  <si>
    <t>－</t>
    <phoneticPr fontId="4"/>
  </si>
  <si>
    <t>発電能力</t>
    <rPh sb="0" eb="4">
      <t>ハツデンノウリョク</t>
    </rPh>
    <phoneticPr fontId="3"/>
  </si>
  <si>
    <t>発電出力</t>
    <rPh sb="0" eb="4">
      <t>ハツデンシュツリョク</t>
    </rPh>
    <phoneticPr fontId="3"/>
  </si>
  <si>
    <t>kW</t>
    <phoneticPr fontId="4"/>
  </si>
  <si>
    <t>熱出力 ※１</t>
    <rPh sb="0" eb="3">
      <t>ネツシュツリョク</t>
    </rPh>
    <phoneticPr fontId="3"/>
  </si>
  <si>
    <t>ガス消費量（LHV）</t>
    <rPh sb="2" eb="5">
      <t>ショウヒリョウ</t>
    </rPh>
    <phoneticPr fontId="3"/>
  </si>
  <si>
    <t>kW</t>
    <phoneticPr fontId="4"/>
  </si>
  <si>
    <t>発熱量</t>
    <rPh sb="0" eb="3">
      <t>ハツネツリョウ</t>
    </rPh>
    <phoneticPr fontId="3"/>
  </si>
  <si>
    <t>電力</t>
    <rPh sb="0" eb="2">
      <t>デンリョク</t>
    </rPh>
    <phoneticPr fontId="3"/>
  </si>
  <si>
    <t>MJ/kWh</t>
    <phoneticPr fontId="3"/>
  </si>
  <si>
    <t>LPG ※２</t>
    <phoneticPr fontId="3"/>
  </si>
  <si>
    <t>MJ/kg</t>
    <phoneticPr fontId="3"/>
  </si>
  <si>
    <t>灯油 ※２</t>
    <rPh sb="0" eb="2">
      <t>トウユ</t>
    </rPh>
    <phoneticPr fontId="3"/>
  </si>
  <si>
    <t>MJ/L</t>
    <phoneticPr fontId="3"/>
  </si>
  <si>
    <t>排出係数</t>
    <rPh sb="0" eb="4">
      <t>ハイシュツケイスウ</t>
    </rPh>
    <phoneticPr fontId="3"/>
  </si>
  <si>
    <t>電力 ※３</t>
    <rPh sb="0" eb="2">
      <t>デンリョク</t>
    </rPh>
    <phoneticPr fontId="3"/>
  </si>
  <si>
    <r>
      <t>kg‐CO</t>
    </r>
    <r>
      <rPr>
        <vertAlign val="subscript"/>
        <sz val="10.5"/>
        <color theme="1"/>
        <rFont val="Meiryo UI"/>
        <family val="3"/>
        <charset val="128"/>
      </rPr>
      <t>2</t>
    </r>
    <r>
      <rPr>
        <sz val="10.5"/>
        <color theme="1"/>
        <rFont val="Meiryo UI"/>
        <family val="3"/>
        <charset val="128"/>
      </rPr>
      <t>/ｋWｈ</t>
    </r>
    <phoneticPr fontId="3"/>
  </si>
  <si>
    <t>LPG ※４</t>
    <phoneticPr fontId="3"/>
  </si>
  <si>
    <r>
      <t>kg-CO</t>
    </r>
    <r>
      <rPr>
        <vertAlign val="subscript"/>
        <sz val="10.5"/>
        <color theme="1"/>
        <rFont val="Meiryo UI"/>
        <family val="3"/>
        <charset val="128"/>
      </rPr>
      <t>2</t>
    </r>
    <r>
      <rPr>
        <sz val="10.5"/>
        <color theme="1"/>
        <rFont val="Meiryo UI"/>
        <family val="3"/>
        <charset val="128"/>
      </rPr>
      <t>/ｋｇ</t>
    </r>
    <phoneticPr fontId="3"/>
  </si>
  <si>
    <t>灯油 ※４</t>
    <rPh sb="0" eb="2">
      <t>トウユ</t>
    </rPh>
    <phoneticPr fontId="3"/>
  </si>
  <si>
    <r>
      <t>kg‐CO</t>
    </r>
    <r>
      <rPr>
        <vertAlign val="subscript"/>
        <sz val="10.5"/>
        <color theme="1"/>
        <rFont val="Meiryo UI"/>
        <family val="3"/>
        <charset val="128"/>
      </rPr>
      <t>2</t>
    </r>
    <r>
      <rPr>
        <sz val="10.5"/>
        <color theme="1"/>
        <rFont val="Meiryo UI"/>
        <family val="3"/>
        <charset val="128"/>
      </rPr>
      <t>/L</t>
    </r>
    <phoneticPr fontId="3"/>
  </si>
  <si>
    <r>
      <t>kg‐CO</t>
    </r>
    <r>
      <rPr>
        <vertAlign val="subscript"/>
        <sz val="10.5"/>
        <color theme="1"/>
        <rFont val="Meiryo UI"/>
        <family val="3"/>
        <charset val="128"/>
      </rPr>
      <t>2</t>
    </r>
    <r>
      <rPr>
        <sz val="10.5"/>
        <color theme="1"/>
        <rFont val="Meiryo UI"/>
        <family val="3"/>
        <charset val="128"/>
      </rPr>
      <t>/KJ</t>
    </r>
    <phoneticPr fontId="3"/>
  </si>
  <si>
    <t>kg‐CO2/KJ</t>
    <phoneticPr fontId="4"/>
  </si>
  <si>
    <t>kg‐CO2/h</t>
    <phoneticPr fontId="4"/>
  </si>
  <si>
    <t>－</t>
    <phoneticPr fontId="3"/>
  </si>
  <si>
    <r>
      <t>kg‐CO</t>
    </r>
    <r>
      <rPr>
        <vertAlign val="subscript"/>
        <sz val="10.5"/>
        <color theme="1"/>
        <rFont val="Meiryo UI"/>
        <family val="3"/>
        <charset val="128"/>
      </rPr>
      <t>2</t>
    </r>
    <r>
      <rPr>
        <sz val="10.5"/>
        <color theme="1"/>
        <rFont val="Meiryo UI"/>
        <family val="3"/>
        <charset val="128"/>
      </rPr>
      <t>/h</t>
    </r>
    <phoneticPr fontId="3"/>
  </si>
  <si>
    <t>％</t>
    <phoneticPr fontId="3"/>
  </si>
  <si>
    <t>※１　LPGの燃料消費量は1kW＝1/14kg/hとして算定。</t>
    <rPh sb="7" eb="12">
      <t>ネンリョウショウヒリョウ</t>
    </rPh>
    <rPh sb="28" eb="30">
      <t>サンテイ</t>
    </rPh>
    <phoneticPr fontId="3"/>
  </si>
  <si>
    <t>※２　LPG、灯油の発熱量は「日本LPガス協会　燃料の発熱量・CO2排出係数の一覧表」より使用。</t>
    <rPh sb="7" eb="9">
      <t>トウユ</t>
    </rPh>
    <rPh sb="10" eb="13">
      <t>ハツネツリョウ</t>
    </rPh>
    <rPh sb="15" eb="17">
      <t>ニホン</t>
    </rPh>
    <rPh sb="21" eb="23">
      <t>キョウカイ</t>
    </rPh>
    <rPh sb="45" eb="47">
      <t>シヨウ</t>
    </rPh>
    <phoneticPr fontId="3"/>
  </si>
  <si>
    <t>※４　LPG及び灯油の排出係数は「環境省　温室効果ガス排出量算定・報告・公表制度の排出係数一覧」より使用。</t>
    <rPh sb="6" eb="7">
      <t>オヨ</t>
    </rPh>
    <rPh sb="8" eb="10">
      <t>トウユ</t>
    </rPh>
    <rPh sb="11" eb="15">
      <t>ハイシュツケイスウ</t>
    </rPh>
    <rPh sb="50" eb="52">
      <t>シヨウ</t>
    </rPh>
    <phoneticPr fontId="3"/>
  </si>
  <si>
    <t>は記入してください。</t>
    <rPh sb="1" eb="3">
      <t>キニュウ</t>
    </rPh>
    <phoneticPr fontId="4"/>
  </si>
  <si>
    <t>は▼から選択してください。</t>
    <rPh sb="4" eb="6">
      <t>センタク</t>
    </rPh>
    <phoneticPr fontId="4"/>
  </si>
  <si>
    <t>は自動で入力されます。</t>
    <rPh sb="1" eb="3">
      <t>ジドウ</t>
    </rPh>
    <rPh sb="4" eb="6">
      <t>ニュウリョク</t>
    </rPh>
    <phoneticPr fontId="4"/>
  </si>
  <si>
    <t>%</t>
    <phoneticPr fontId="2"/>
  </si>
  <si>
    <t>kg-CO2</t>
    <phoneticPr fontId="2"/>
  </si>
  <si>
    <r>
      <t>CO</t>
    </r>
    <r>
      <rPr>
        <b/>
        <vertAlign val="subscript"/>
        <sz val="10.5"/>
        <rFont val="Meiryo UI"/>
        <family val="3"/>
        <charset val="128"/>
      </rPr>
      <t>2</t>
    </r>
    <r>
      <rPr>
        <b/>
        <sz val="10.5"/>
        <rFont val="Meiryo UI"/>
        <family val="3"/>
        <charset val="128"/>
      </rPr>
      <t>排出量（電気）</t>
    </r>
    <rPh sb="3" eb="6">
      <t>ハイシュツリョウ</t>
    </rPh>
    <rPh sb="7" eb="9">
      <t>デンキ</t>
    </rPh>
    <phoneticPr fontId="3"/>
  </si>
  <si>
    <r>
      <t>CO</t>
    </r>
    <r>
      <rPr>
        <b/>
        <vertAlign val="subscript"/>
        <sz val="10.5"/>
        <rFont val="Meiryo UI"/>
        <family val="3"/>
        <charset val="128"/>
      </rPr>
      <t>2</t>
    </r>
    <r>
      <rPr>
        <b/>
        <sz val="10.5"/>
        <rFont val="Meiryo UI"/>
        <family val="3"/>
        <charset val="128"/>
      </rPr>
      <t>排出量 （ガス）</t>
    </r>
    <rPh sb="3" eb="6">
      <t>ハイシュツリョウ</t>
    </rPh>
    <phoneticPr fontId="3"/>
  </si>
  <si>
    <r>
      <t>CO</t>
    </r>
    <r>
      <rPr>
        <b/>
        <vertAlign val="subscript"/>
        <sz val="10.5"/>
        <rFont val="Meiryo UI"/>
        <family val="3"/>
        <charset val="128"/>
      </rPr>
      <t>2</t>
    </r>
    <r>
      <rPr>
        <b/>
        <sz val="10.5"/>
        <rFont val="Meiryo UI"/>
        <family val="3"/>
        <charset val="128"/>
      </rPr>
      <t>排出量（灯油）</t>
    </r>
    <rPh sb="3" eb="6">
      <t>ハイシュツリョウ</t>
    </rPh>
    <rPh sb="7" eb="9">
      <t>トウユ</t>
    </rPh>
    <phoneticPr fontId="3"/>
  </si>
  <si>
    <r>
      <t>CO</t>
    </r>
    <r>
      <rPr>
        <b/>
        <vertAlign val="subscript"/>
        <sz val="10.5"/>
        <rFont val="Meiryo UI"/>
        <family val="3"/>
        <charset val="128"/>
      </rPr>
      <t>2</t>
    </r>
    <r>
      <rPr>
        <b/>
        <sz val="10.5"/>
        <rFont val="Meiryo UI"/>
        <family val="3"/>
        <charset val="128"/>
      </rPr>
      <t>排出量 ※５</t>
    </r>
    <rPh sb="3" eb="6">
      <t>ハイシュツリョウ</t>
    </rPh>
    <phoneticPr fontId="3"/>
  </si>
  <si>
    <r>
      <t>（コレモ：入替前CO</t>
    </r>
    <r>
      <rPr>
        <b/>
        <vertAlign val="subscript"/>
        <sz val="10.5"/>
        <rFont val="Meiryo UI"/>
        <family val="3"/>
        <charset val="128"/>
      </rPr>
      <t>2</t>
    </r>
    <r>
      <rPr>
        <b/>
        <sz val="10.5"/>
        <rFont val="Meiryo UI"/>
        <family val="3"/>
        <charset val="128"/>
      </rPr>
      <t>排出量 ）</t>
    </r>
    <rPh sb="5" eb="8">
      <t>イレカエマエ</t>
    </rPh>
    <rPh sb="11" eb="14">
      <t>ハイシュツリョウ</t>
    </rPh>
    <phoneticPr fontId="3"/>
  </si>
  <si>
    <r>
      <t>CO</t>
    </r>
    <r>
      <rPr>
        <b/>
        <vertAlign val="subscript"/>
        <sz val="10.5"/>
        <rFont val="Meiryo UI"/>
        <family val="3"/>
        <charset val="128"/>
      </rPr>
      <t>2</t>
    </r>
    <r>
      <rPr>
        <b/>
        <sz val="10.5"/>
        <rFont val="Meiryo UI"/>
        <family val="3"/>
        <charset val="128"/>
      </rPr>
      <t>削減効果　（A-B）/A</t>
    </r>
    <r>
      <rPr>
        <b/>
        <u/>
        <sz val="10.5"/>
        <color theme="0"/>
        <rFont val="Meiryo UI"/>
        <family val="3"/>
        <charset val="128"/>
      </rPr>
      <t/>
    </r>
    <rPh sb="3" eb="7">
      <t>サクゲンコウカ</t>
    </rPh>
    <phoneticPr fontId="3"/>
  </si>
  <si>
    <r>
      <t>CO</t>
    </r>
    <r>
      <rPr>
        <b/>
        <vertAlign val="subscript"/>
        <sz val="10.5"/>
        <rFont val="Meiryo UI"/>
        <family val="3"/>
        <charset val="128"/>
      </rPr>
      <t>2</t>
    </r>
    <r>
      <rPr>
        <b/>
        <sz val="10.5"/>
        <rFont val="Meiryo UI"/>
        <family val="3"/>
        <charset val="128"/>
      </rPr>
      <t>削減量 ※６</t>
    </r>
    <rPh sb="3" eb="5">
      <t>サクゲン</t>
    </rPh>
    <rPh sb="5" eb="6">
      <t>リョウ</t>
    </rPh>
    <phoneticPr fontId="3"/>
  </si>
  <si>
    <t>※５　ハイブリッド給湯器の稼働比率は電気：ガス＝7：3として算定。</t>
    <rPh sb="9" eb="11">
      <t>キュウトウ</t>
    </rPh>
    <rPh sb="11" eb="12">
      <t>ウツワ</t>
    </rPh>
    <rPh sb="12" eb="13">
      <t>ダンキ</t>
    </rPh>
    <rPh sb="13" eb="15">
      <t>カドウ</t>
    </rPh>
    <rPh sb="15" eb="17">
      <t>ヒリツ</t>
    </rPh>
    <rPh sb="18" eb="20">
      <t>デンキ</t>
    </rPh>
    <rPh sb="30" eb="32">
      <t>サンテイ</t>
    </rPh>
    <phoneticPr fontId="2"/>
  </si>
  <si>
    <t>エアコン</t>
    <phoneticPr fontId="3"/>
  </si>
  <si>
    <t>既存機器</t>
    <rPh sb="0" eb="2">
      <t>キゾン</t>
    </rPh>
    <rPh sb="2" eb="4">
      <t>キキ</t>
    </rPh>
    <phoneticPr fontId="3"/>
  </si>
  <si>
    <t>kWh/年</t>
    <rPh sb="4" eb="5">
      <t>ネン</t>
    </rPh>
    <phoneticPr fontId="2"/>
  </si>
  <si>
    <r>
      <t>CO</t>
    </r>
    <r>
      <rPr>
        <b/>
        <vertAlign val="subscript"/>
        <sz val="10.5"/>
        <rFont val="Meiryo UI"/>
        <family val="3"/>
        <charset val="128"/>
      </rPr>
      <t>2</t>
    </r>
    <r>
      <rPr>
        <b/>
        <sz val="10.5"/>
        <rFont val="Meiryo UI"/>
        <family val="3"/>
        <charset val="128"/>
      </rPr>
      <t>削減効果</t>
    </r>
    <rPh sb="3" eb="5">
      <t>サクゲン</t>
    </rPh>
    <rPh sb="5" eb="7">
      <t>コウカ</t>
    </rPh>
    <phoneticPr fontId="3"/>
  </si>
  <si>
    <r>
      <t>kg‐CO</t>
    </r>
    <r>
      <rPr>
        <vertAlign val="subscript"/>
        <sz val="10.5"/>
        <color theme="1"/>
        <rFont val="Meiryo UI"/>
        <family val="3"/>
        <charset val="128"/>
      </rPr>
      <t>2</t>
    </r>
    <phoneticPr fontId="3"/>
  </si>
  <si>
    <r>
      <t>CO</t>
    </r>
    <r>
      <rPr>
        <b/>
        <vertAlign val="subscript"/>
        <sz val="10.5"/>
        <rFont val="Meiryo UI"/>
        <family val="3"/>
        <charset val="128"/>
      </rPr>
      <t>2</t>
    </r>
    <r>
      <rPr>
        <b/>
        <sz val="10.5"/>
        <rFont val="Meiryo UI"/>
        <family val="3"/>
        <charset val="128"/>
      </rPr>
      <t>削減量</t>
    </r>
    <rPh sb="3" eb="5">
      <t>サクゲン</t>
    </rPh>
    <rPh sb="5" eb="6">
      <t>リョウ</t>
    </rPh>
    <phoneticPr fontId="3"/>
  </si>
  <si>
    <r>
      <t>CO</t>
    </r>
    <r>
      <rPr>
        <b/>
        <vertAlign val="subscript"/>
        <sz val="10.5"/>
        <rFont val="Meiryo UI"/>
        <family val="3"/>
        <charset val="128"/>
      </rPr>
      <t>2</t>
    </r>
    <r>
      <rPr>
        <b/>
        <sz val="10.5"/>
        <rFont val="Meiryo UI"/>
        <family val="3"/>
        <charset val="128"/>
      </rPr>
      <t>排出量</t>
    </r>
    <rPh sb="3" eb="6">
      <t>ハイシュツリョウ</t>
    </rPh>
    <phoneticPr fontId="3"/>
  </si>
  <si>
    <r>
      <t>ＣＯ</t>
    </r>
    <r>
      <rPr>
        <b/>
        <vertAlign val="subscript"/>
        <sz val="10.5"/>
        <rFont val="Meiryo UI"/>
        <family val="3"/>
        <charset val="128"/>
      </rPr>
      <t>2</t>
    </r>
    <r>
      <rPr>
        <b/>
        <sz val="10.5"/>
        <rFont val="Meiryo UI"/>
        <family val="3"/>
        <charset val="128"/>
      </rPr>
      <t>排出係数（電力） ※１</t>
    </r>
    <rPh sb="3" eb="7">
      <t>ハイシュツケイスウ</t>
    </rPh>
    <phoneticPr fontId="3"/>
  </si>
  <si>
    <t>※１　電力の排出係数は「環境省　電気事業者別排出係数一覧　令和６年提出用」より使用。</t>
    <rPh sb="3" eb="5">
      <t>デンリョク</t>
    </rPh>
    <rPh sb="6" eb="10">
      <t>ハイシュツケイスウ</t>
    </rPh>
    <phoneticPr fontId="3"/>
  </si>
  <si>
    <t>※３　電力の排出係数は「環境省　電気事業者別排出係数一覧　令和６年提出用」より使用。</t>
    <rPh sb="3" eb="5">
      <t>デンリョク</t>
    </rPh>
    <rPh sb="6" eb="10">
      <t>ハイシュツケイスウ</t>
    </rPh>
    <phoneticPr fontId="3"/>
  </si>
  <si>
    <r>
      <t>※６　家庭から排出されるＣＯ2排出量は2,620kg-CO2として算定。（環境省「令和４年度家庭部門のCO</t>
    </r>
    <r>
      <rPr>
        <vertAlign val="subscript"/>
        <sz val="10.5"/>
        <color theme="1"/>
        <rFont val="Meiryo UI"/>
        <family val="3"/>
        <charset val="128"/>
      </rPr>
      <t>2</t>
    </r>
    <r>
      <rPr>
        <sz val="10.5"/>
        <color theme="1"/>
        <rFont val="Meiryo UI"/>
        <family val="3"/>
        <charset val="128"/>
      </rPr>
      <t>排出実態統計調査」のうち、北海道地方の給湯・冷房・暖房の排出量を使用。）</t>
    </r>
    <rPh sb="3" eb="5">
      <t>カテイ</t>
    </rPh>
    <rPh sb="7" eb="9">
      <t>ハイシュツ</t>
    </rPh>
    <rPh sb="15" eb="17">
      <t>ハイシュツ</t>
    </rPh>
    <rPh sb="17" eb="18">
      <t>リョウ</t>
    </rPh>
    <rPh sb="33" eb="35">
      <t>サンテイ</t>
    </rPh>
    <rPh sb="37" eb="40">
      <t>カンキョウショウ</t>
    </rPh>
    <rPh sb="41" eb="43">
      <t>レイワ</t>
    </rPh>
    <rPh sb="44" eb="46">
      <t>ネンド</t>
    </rPh>
    <rPh sb="46" eb="48">
      <t>カテイ</t>
    </rPh>
    <rPh sb="48" eb="50">
      <t>ブモン</t>
    </rPh>
    <rPh sb="54" eb="56">
      <t>ハイシュツ</t>
    </rPh>
    <rPh sb="56" eb="58">
      <t>ジッタイ</t>
    </rPh>
    <rPh sb="58" eb="60">
      <t>トウケイ</t>
    </rPh>
    <rPh sb="60" eb="62">
      <t>チョウサ</t>
    </rPh>
    <rPh sb="67" eb="70">
      <t>ホッカイドウ</t>
    </rPh>
    <rPh sb="70" eb="72">
      <t>チホウ</t>
    </rPh>
    <rPh sb="73" eb="75">
      <t>キュウトウ</t>
    </rPh>
    <rPh sb="76" eb="78">
      <t>レイボウ</t>
    </rPh>
    <rPh sb="79" eb="81">
      <t>ダンボウ</t>
    </rPh>
    <rPh sb="82" eb="84">
      <t>ハイシュツ</t>
    </rPh>
    <rPh sb="84" eb="85">
      <t>リョウ</t>
    </rPh>
    <rPh sb="86" eb="88">
      <t>シヨウ</t>
    </rPh>
    <phoneticPr fontId="2"/>
  </si>
  <si>
    <t>設備容量</t>
    <rPh sb="0" eb="2">
      <t>セツビ</t>
    </rPh>
    <rPh sb="2" eb="4">
      <t>ヨウリョウ</t>
    </rPh>
    <phoneticPr fontId="3"/>
  </si>
  <si>
    <t>ｋＷｈ</t>
    <phoneticPr fontId="2"/>
  </si>
  <si>
    <t>電力 ※２</t>
    <rPh sb="0" eb="2">
      <t>デンリョク</t>
    </rPh>
    <phoneticPr fontId="3"/>
  </si>
  <si>
    <t>年間発電量 ※１</t>
    <rPh sb="0" eb="2">
      <t>ネンカン</t>
    </rPh>
    <rPh sb="2" eb="4">
      <t>ハツデン</t>
    </rPh>
    <rPh sb="4" eb="5">
      <t>リョウ</t>
    </rPh>
    <phoneticPr fontId="2"/>
  </si>
  <si>
    <t>※２　電力の排出係数は「環境省　電気事業者別排出係数一覧　令和６年提出用」より使用。</t>
    <rPh sb="3" eb="5">
      <t>デンリョク</t>
    </rPh>
    <rPh sb="6" eb="10">
      <t>ハイシュツケイスウ</t>
    </rPh>
    <phoneticPr fontId="3"/>
  </si>
  <si>
    <t>※１　定格出力（ｋＷ）×13.7％（太陽光発電（10ｋＷ未満）の設備利用率）×24（時/日）×365（日/年）により算定。</t>
    <rPh sb="3" eb="5">
      <t>テイカク</t>
    </rPh>
    <rPh sb="5" eb="7">
      <t>シュツリョク</t>
    </rPh>
    <rPh sb="18" eb="21">
      <t>タイヨウコウ</t>
    </rPh>
    <rPh sb="21" eb="23">
      <t>ハツデン</t>
    </rPh>
    <rPh sb="28" eb="30">
      <t>ミマン</t>
    </rPh>
    <rPh sb="32" eb="34">
      <t>セツビ</t>
    </rPh>
    <rPh sb="34" eb="37">
      <t>リヨウリツ</t>
    </rPh>
    <rPh sb="42" eb="43">
      <t>ジ</t>
    </rPh>
    <rPh sb="44" eb="45">
      <t>ニチ</t>
    </rPh>
    <rPh sb="51" eb="52">
      <t>ニチ</t>
    </rPh>
    <rPh sb="53" eb="54">
      <t>ネン</t>
    </rPh>
    <rPh sb="58" eb="60">
      <t>サンテイ</t>
    </rPh>
    <phoneticPr fontId="3"/>
  </si>
  <si>
    <t>太陽光発電システム
（蓄電池のみ設置する場合は既存の太陽光発電システムについて記入）</t>
    <rPh sb="0" eb="3">
      <t>タイヨウコウ</t>
    </rPh>
    <rPh sb="3" eb="5">
      <t>ハツデン</t>
    </rPh>
    <rPh sb="23" eb="25">
      <t>キゾン</t>
    </rPh>
    <rPh sb="26" eb="29">
      <t>タイヨウコウ</t>
    </rPh>
    <rPh sb="29" eb="31">
      <t>ハツデン</t>
    </rPh>
    <phoneticPr fontId="3"/>
  </si>
  <si>
    <t>期間消費電力</t>
    <rPh sb="0" eb="2">
      <t>キカン</t>
    </rPh>
    <rPh sb="2" eb="4">
      <t>ショウヒ</t>
    </rPh>
    <rPh sb="4" eb="6">
      <t>デンリョク</t>
    </rPh>
    <phoneticPr fontId="3"/>
  </si>
  <si>
    <t>二酸化炭素削減量計算シート（太陽光発電システム）</t>
    <rPh sb="14" eb="17">
      <t>タイヨウコウ</t>
    </rPh>
    <rPh sb="17" eb="19">
      <t>ハツデン</t>
    </rPh>
    <phoneticPr fontId="3"/>
  </si>
  <si>
    <t>※既存の太陽光発電システムに蓄電池を設置する場合も記入</t>
    <phoneticPr fontId="2"/>
  </si>
  <si>
    <t>二酸化炭素削減量計算シート（エアコン）</t>
    <rPh sb="0" eb="10">
      <t>ニサンカタンソサクゲンリョウケイサン</t>
    </rPh>
    <phoneticPr fontId="3"/>
  </si>
  <si>
    <t>二酸化炭素削減量計算シート（高効率給湯暖房機）</t>
    <rPh sb="0" eb="10">
      <t>ニサンカタンソサクゲンリョウケイサン</t>
    </rPh>
    <phoneticPr fontId="3"/>
  </si>
  <si>
    <t>〇〇</t>
    <phoneticPr fontId="2"/>
  </si>
  <si>
    <t>コージェネレーション設備</t>
    <rPh sb="10" eb="12">
      <t>セツビ</t>
    </rPh>
    <phoneticPr fontId="3"/>
  </si>
  <si>
    <t>ハイブリッド</t>
  </si>
  <si>
    <t>熱効率／エネルギー消費効率／年間給湯保温効率（ハイブリッドの場合ガスの熱効率を入力）</t>
    <rPh sb="0" eb="3">
      <t>ネツコウリツ</t>
    </rPh>
    <rPh sb="9" eb="13">
      <t>ショウヒコウリツ</t>
    </rPh>
    <rPh sb="18" eb="20">
      <t>ホオン</t>
    </rPh>
    <rPh sb="30" eb="32">
      <t>バアイ</t>
    </rPh>
    <rPh sb="35" eb="36">
      <t>ネツ</t>
    </rPh>
    <rPh sb="36" eb="38">
      <t>コウリツ</t>
    </rPh>
    <rPh sb="39" eb="41">
      <t>ニュウリョク</t>
    </rPh>
    <phoneticPr fontId="3"/>
  </si>
  <si>
    <t>熱効率／エネルギー消費効率／年間給湯保温効率（ハイブリッドの場合電気のエネルギー消費効率を入力）</t>
    <rPh sb="0" eb="3">
      <t>ネツコウリツ</t>
    </rPh>
    <rPh sb="9" eb="13">
      <t>ショウヒコウリツ</t>
    </rPh>
    <rPh sb="18" eb="20">
      <t>ホオン</t>
    </rPh>
    <rPh sb="30" eb="32">
      <t>バアイ</t>
    </rPh>
    <rPh sb="32" eb="34">
      <t>デンキ</t>
    </rPh>
    <rPh sb="40" eb="42">
      <t>ショウヒ</t>
    </rPh>
    <rPh sb="42" eb="44">
      <t>コウリツ</t>
    </rPh>
    <rPh sb="45" eb="47">
      <t>ニュウリョク</t>
    </rPh>
    <phoneticPr fontId="3"/>
  </si>
  <si>
    <t>プロパンガス</t>
  </si>
  <si>
    <t>電気</t>
  </si>
  <si>
    <t>給湯器</t>
    <rPh sb="0" eb="3">
      <t>キュウトウキ</t>
    </rPh>
    <phoneticPr fontId="2"/>
  </si>
  <si>
    <t>暖房機</t>
    <rPh sb="0" eb="3">
      <t>ダンボウキ</t>
    </rPh>
    <phoneticPr fontId="2"/>
  </si>
  <si>
    <r>
      <t>kg‐CO</t>
    </r>
    <r>
      <rPr>
        <vertAlign val="subscript"/>
        <sz val="10.5"/>
        <color theme="1"/>
        <rFont val="Meiryo UI"/>
        <family val="3"/>
        <charset val="128"/>
      </rPr>
      <t>2</t>
    </r>
    <r>
      <rPr>
        <sz val="10.5"/>
        <color theme="1"/>
        <rFont val="Meiryo UI"/>
        <family val="3"/>
        <charset val="128"/>
      </rPr>
      <t>/KJ</t>
    </r>
    <phoneticPr fontId="4"/>
  </si>
  <si>
    <t>CO2削減量合計</t>
    <rPh sb="6" eb="8">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</si>
</sst>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5">
    <font>
      <sz val="11"/>
      <color theme="1"/>
      <name val="游ゴシック"/>
      <family val="2"/>
      <scheme val="minor"/>
    </font>
    <font>
      <sz val="10.5"/>
      <color theme="1"/>
      <name val="Meiryo UI"/>
      <family val="3"/>
      <charset val="128"/>
    </font>
    <font>
      <sz val="6"/>
      <name val="游ゴシック"/>
      <family val="3"/>
      <charset val="128"/>
      <scheme val="minor"/>
    </font>
    <font>
      <sz val="6"/>
      <name val="游ゴシック"/>
      <family val="2"/>
      <charset val="128"/>
      <scheme val="minor"/>
    </font>
    <font>
      <sz val="6"/>
      <name val="ＭＳ Ｐゴシック"/>
      <family val="3"/>
      <charset val="128"/>
    </font>
    <font>
      <vertAlign val="subscript"/>
      <sz val="10.5"/>
      <color theme="1"/>
      <name val="Meiryo UI"/>
      <family val="3"/>
      <charset val="128"/>
    </font>
    <font>
      <b/>
      <u/>
      <sz val="10.5"/>
      <color theme="0"/>
      <name val="Meiryo UI"/>
      <family val="3"/>
      <charset val="128"/>
    </font>
    <font>
      <b/>
      <sz val="10.5"/>
      <color theme="1"/>
      <name val="Meiryo UI"/>
      <family val="3"/>
      <charset val="128"/>
    </font>
    <font>
      <sz val="10.5"/>
      <color rgb="FF000000"/>
      <name val="游明朝"/>
      <family val="1"/>
      <charset val="128"/>
    </font>
    <font>
      <b/>
      <sz val="10.5"/>
      <name val="Meiryo UI"/>
      <family val="3"/>
      <charset val="128"/>
    </font>
    <font>
      <b/>
      <vertAlign val="subscript"/>
      <sz val="10.5"/>
      <name val="Meiryo UI"/>
      <family val="3"/>
      <charset val="128"/>
    </font>
    <font>
      <sz val="11"/>
      <color theme="1"/>
      <name val="游ゴシック"/>
      <family val="2"/>
      <scheme val="minor"/>
    </font>
    <font>
      <b/>
      <sz val="12"/>
      <color theme="1"/>
      <name val="Meiryo UI"/>
      <family val="3"/>
      <charset val="128"/>
    </font>
    <font>
      <b/>
      <sz val="9"/>
      <color indexed="81"/>
      <name val="MS P ゴシック"/>
      <family val="3"/>
      <charset val="128"/>
    </font>
    <font>
      <b/>
      <sz val="11"/>
      <color indexed="81"/>
      <name val="MS P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top/>
      <bottom style="thin">
        <color indexed="64"/>
      </bottom>
      <diagonal/>
    </border>
    <border>
      <left/>
      <right style="thin">
        <color theme="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theme="1"/>
      </right>
      <top style="thin">
        <color auto="1"/>
      </top>
      <bottom style="thin">
        <color auto="1"/>
      </bottom>
      <diagonal/>
    </border>
    <border>
      <left/>
      <right style="thin">
        <color theme="1"/>
      </right>
      <top style="thin">
        <color auto="1"/>
      </top>
      <bottom/>
      <diagonal/>
    </border>
    <border>
      <left style="thin">
        <color theme="1"/>
      </left>
      <right/>
      <top style="thin">
        <color indexed="64"/>
      </top>
      <bottom style="thin">
        <color auto="1"/>
      </bottom>
      <diagonal/>
    </border>
    <border>
      <left style="thin">
        <color auto="1"/>
      </left>
      <right/>
      <top style="thin">
        <color auto="1"/>
      </top>
      <bottom style="thin">
        <color theme="1"/>
      </bottom>
      <diagonal/>
    </border>
    <border>
      <left/>
      <right/>
      <top style="thin">
        <color auto="1"/>
      </top>
      <bottom style="thin">
        <color theme="1"/>
      </bottom>
      <diagonal/>
    </border>
    <border>
      <left/>
      <right style="thin">
        <color theme="1"/>
      </right>
      <top style="thin">
        <color auto="1"/>
      </top>
      <bottom style="thin">
        <color theme="1"/>
      </bottom>
      <diagonal/>
    </border>
    <border>
      <left style="thin">
        <color theme="1"/>
      </left>
      <right/>
      <top style="thin">
        <color auto="1"/>
      </top>
      <bottom/>
      <diagonal/>
    </border>
    <border>
      <left style="thin">
        <color auto="1"/>
      </left>
      <right/>
      <top style="thin">
        <color theme="1"/>
      </top>
      <bottom style="thin">
        <color indexed="64"/>
      </bottom>
      <diagonal/>
    </border>
    <border>
      <left/>
      <right/>
      <top style="thin">
        <color theme="1"/>
      </top>
      <bottom style="thin">
        <color indexed="64"/>
      </bottom>
      <diagonal/>
    </border>
    <border>
      <left style="thin">
        <color theme="1"/>
      </left>
      <right/>
      <top style="thin">
        <color theme="1"/>
      </top>
      <bottom style="thin">
        <color indexed="64"/>
      </bottom>
      <diagonal/>
    </border>
    <border>
      <left style="thin">
        <color theme="0"/>
      </left>
      <right/>
      <top style="thin">
        <color auto="1"/>
      </top>
      <bottom/>
      <diagonal/>
    </border>
    <border>
      <left/>
      <right style="thin">
        <color theme="1"/>
      </right>
      <top style="thin">
        <color theme="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1" fillId="0" borderId="0" applyFont="0" applyFill="0" applyBorder="0" applyAlignment="0" applyProtection="0">
      <alignment vertical="center"/>
    </xf>
  </cellStyleXfs>
  <cellXfs count="111">
    <xf numFmtId="0" fontId="0" fillId="0" borderId="0" xfId="0"/>
    <xf numFmtId="0" fontId="1" fillId="0" borderId="0" xfId="0" applyFont="1" applyAlignment="1">
      <alignment vertical="center"/>
    </xf>
    <xf numFmtId="0" fontId="1" fillId="0" borderId="0" xfId="0" applyFont="1" applyAlignment="1">
      <alignment vertical="center" wrapText="1"/>
    </xf>
    <xf numFmtId="0" fontId="1" fillId="2" borderId="3" xfId="0" applyFont="1" applyFill="1" applyBorder="1" applyAlignment="1">
      <alignment horizontal="right" vertical="center"/>
    </xf>
    <xf numFmtId="176" fontId="1" fillId="0" borderId="0" xfId="0" applyNumberFormat="1" applyFont="1" applyAlignment="1">
      <alignment vertical="center"/>
    </xf>
    <xf numFmtId="0" fontId="8" fillId="0" borderId="0" xfId="0" applyFont="1" applyAlignment="1">
      <alignment horizontal="left" vertical="top"/>
    </xf>
    <xf numFmtId="0" fontId="8" fillId="2" borderId="0" xfId="0" applyFont="1" applyFill="1" applyAlignment="1">
      <alignment horizontal="left" vertical="top"/>
    </xf>
    <xf numFmtId="0" fontId="1" fillId="3" borderId="17" xfId="0" applyFont="1" applyFill="1" applyBorder="1" applyAlignment="1">
      <alignment horizontal="right" vertical="center"/>
    </xf>
    <xf numFmtId="0" fontId="1" fillId="3" borderId="14" xfId="0" applyFont="1" applyFill="1" applyBorder="1" applyAlignment="1">
      <alignment horizontal="right" vertical="center"/>
    </xf>
    <xf numFmtId="0" fontId="1" fillId="3" borderId="18" xfId="0" applyFont="1" applyFill="1" applyBorder="1" applyAlignment="1">
      <alignment horizontal="right" vertical="center"/>
    </xf>
    <xf numFmtId="0" fontId="1" fillId="3" borderId="21" xfId="0" applyFont="1" applyFill="1" applyBorder="1" applyAlignment="1">
      <alignment horizontal="right" vertical="center"/>
    </xf>
    <xf numFmtId="0" fontId="1" fillId="3" borderId="22" xfId="0" applyFont="1" applyFill="1" applyBorder="1" applyAlignment="1">
      <alignment horizontal="right" vertical="center"/>
    </xf>
    <xf numFmtId="0" fontId="1" fillId="3" borderId="15" xfId="0" applyFont="1" applyFill="1" applyBorder="1" applyAlignment="1">
      <alignment horizontal="right" vertical="center"/>
    </xf>
    <xf numFmtId="0" fontId="1" fillId="3" borderId="3" xfId="0" applyFont="1" applyFill="1" applyBorder="1" applyAlignment="1">
      <alignment horizontal="right" vertical="center"/>
    </xf>
    <xf numFmtId="0" fontId="8" fillId="3" borderId="0" xfId="0" applyFont="1" applyFill="1" applyAlignment="1">
      <alignment horizontal="left" vertical="top"/>
    </xf>
    <xf numFmtId="1" fontId="1" fillId="3" borderId="2" xfId="0" applyNumberFormat="1" applyFont="1" applyFill="1" applyBorder="1" applyAlignment="1">
      <alignment horizontal="right" vertical="center"/>
    </xf>
    <xf numFmtId="0" fontId="9" fillId="4" borderId="29" xfId="0" applyFont="1" applyFill="1" applyBorder="1" applyAlignment="1">
      <alignment horizontal="left" vertical="center"/>
    </xf>
    <xf numFmtId="0" fontId="1" fillId="3" borderId="2" xfId="0" applyFont="1" applyFill="1" applyBorder="1" applyAlignment="1">
      <alignment horizontal="right" vertical="center"/>
    </xf>
    <xf numFmtId="1" fontId="1" fillId="3" borderId="3" xfId="0" applyNumberFormat="1" applyFont="1" applyFill="1" applyBorder="1" applyAlignment="1">
      <alignment horizontal="right" vertical="center"/>
    </xf>
    <xf numFmtId="0" fontId="12" fillId="0" borderId="0" xfId="0" applyFont="1" applyAlignment="1">
      <alignment vertical="center"/>
    </xf>
    <xf numFmtId="0" fontId="8" fillId="5" borderId="0" xfId="0" applyFont="1" applyFill="1" applyAlignment="1">
      <alignment horizontal="left" vertical="top"/>
    </xf>
    <xf numFmtId="0" fontId="9" fillId="4" borderId="29" xfId="0" applyFont="1" applyFill="1" applyBorder="1" applyAlignment="1">
      <alignment horizontal="left" vertical="center"/>
    </xf>
    <xf numFmtId="0" fontId="1" fillId="0" borderId="0" xfId="0" applyFont="1" applyAlignment="1">
      <alignment vertical="center" shrinkToFi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29" xfId="0" applyFont="1" applyFill="1" applyBorder="1" applyAlignment="1">
      <alignment horizontal="left" vertical="center" wrapText="1"/>
    </xf>
    <xf numFmtId="38" fontId="7" fillId="3" borderId="1" xfId="1" applyNumberFormat="1" applyFont="1" applyFill="1" applyBorder="1" applyAlignment="1">
      <alignment horizontal="center" vertical="center"/>
    </xf>
    <xf numFmtId="38" fontId="7" fillId="3" borderId="2" xfId="1" applyNumberFormat="1" applyFont="1" applyFill="1" applyBorder="1" applyAlignment="1">
      <alignment horizontal="center" vertical="center"/>
    </xf>
    <xf numFmtId="0" fontId="9" fillId="4" borderId="29" xfId="0" applyFont="1" applyFill="1" applyBorder="1" applyAlignment="1">
      <alignment horizontal="lef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9" fillId="4" borderId="30" xfId="0" applyFont="1" applyFill="1" applyBorder="1" applyAlignment="1">
      <alignment vertical="center" wrapText="1"/>
    </xf>
    <xf numFmtId="0" fontId="9" fillId="4" borderId="31" xfId="0" applyFont="1" applyFill="1" applyBorder="1" applyAlignment="1">
      <alignment vertical="center" wrapText="1"/>
    </xf>
    <xf numFmtId="0" fontId="9" fillId="4" borderId="1" xfId="0" applyFont="1" applyFill="1" applyBorder="1" applyAlignment="1">
      <alignment vertical="center"/>
    </xf>
    <xf numFmtId="0" fontId="9" fillId="4" borderId="2" xfId="0" applyFont="1" applyFill="1" applyBorder="1" applyAlignment="1">
      <alignment vertical="center"/>
    </xf>
    <xf numFmtId="0" fontId="9" fillId="4" borderId="3" xfId="0" applyFont="1" applyFill="1" applyBorder="1" applyAlignment="1">
      <alignment vertical="center"/>
    </xf>
    <xf numFmtId="38" fontId="1" fillId="3" borderId="1" xfId="1" applyFont="1" applyFill="1" applyBorder="1" applyAlignment="1">
      <alignment horizontal="center" vertical="center"/>
    </xf>
    <xf numFmtId="38" fontId="1" fillId="3" borderId="2" xfId="1"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9" fillId="4" borderId="29" xfId="0" applyFont="1" applyFill="1" applyBorder="1" applyAlignment="1">
      <alignment horizontal="center" vertical="center"/>
    </xf>
    <xf numFmtId="38" fontId="1" fillId="3" borderId="1" xfId="1" applyFont="1" applyFill="1" applyBorder="1" applyAlignment="1">
      <alignment horizontal="right" vertical="center"/>
    </xf>
    <xf numFmtId="38" fontId="1" fillId="3" borderId="2" xfId="1" applyFont="1" applyFill="1" applyBorder="1" applyAlignment="1">
      <alignment horizontal="right" vertical="center"/>
    </xf>
    <xf numFmtId="0" fontId="9" fillId="4"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2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8"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2" borderId="1" xfId="0" applyNumberFormat="1" applyFont="1" applyFill="1" applyBorder="1" applyAlignment="1">
      <alignment horizontal="right" vertical="center"/>
    </xf>
    <xf numFmtId="0" fontId="1" fillId="2" borderId="2" xfId="0" applyNumberFormat="1" applyFont="1" applyFill="1" applyBorder="1" applyAlignment="1">
      <alignment horizontal="right" vertical="center"/>
    </xf>
    <xf numFmtId="0" fontId="1" fillId="3" borderId="3" xfId="0" applyFont="1" applyFill="1" applyBorder="1" applyAlignment="1">
      <alignment horizontal="center" vertical="center"/>
    </xf>
    <xf numFmtId="176" fontId="1" fillId="3" borderId="1" xfId="0" applyNumberFormat="1" applyFont="1" applyFill="1" applyBorder="1" applyAlignment="1">
      <alignment horizontal="center" vertical="center"/>
    </xf>
    <xf numFmtId="176" fontId="1" fillId="3" borderId="2" xfId="0" applyNumberFormat="1"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6" xfId="0" applyFont="1" applyFill="1" applyBorder="1" applyAlignment="1">
      <alignment horizontal="center" vertical="center"/>
    </xf>
    <xf numFmtId="2" fontId="1" fillId="3" borderId="19" xfId="0" applyNumberFormat="1" applyFont="1" applyFill="1" applyBorder="1" applyAlignment="1">
      <alignment horizontal="center" vertical="center"/>
    </xf>
    <xf numFmtId="2" fontId="1" fillId="3" borderId="2" xfId="0" applyNumberFormat="1" applyFont="1" applyFill="1" applyBorder="1" applyAlignment="1">
      <alignment horizontal="center" vertical="center"/>
    </xf>
    <xf numFmtId="2" fontId="1" fillId="3" borderId="17" xfId="0" applyNumberFormat="1" applyFont="1" applyFill="1" applyBorder="1" applyAlignment="1">
      <alignment horizontal="center" vertical="center"/>
    </xf>
    <xf numFmtId="1" fontId="1" fillId="3" borderId="13" xfId="0" applyNumberFormat="1" applyFont="1" applyFill="1" applyBorder="1" applyAlignment="1">
      <alignment horizontal="right" vertical="center"/>
    </xf>
    <xf numFmtId="1" fontId="1" fillId="3" borderId="14" xfId="0" applyNumberFormat="1" applyFont="1" applyFill="1" applyBorder="1" applyAlignment="1">
      <alignment horizontal="right" vertical="center"/>
    </xf>
    <xf numFmtId="1" fontId="1" fillId="3" borderId="20" xfId="0" applyNumberFormat="1" applyFont="1" applyFill="1" applyBorder="1" applyAlignment="1">
      <alignment horizontal="right" vertical="center"/>
    </xf>
    <xf numFmtId="1" fontId="1" fillId="3" borderId="21" xfId="0" applyNumberFormat="1" applyFont="1" applyFill="1" applyBorder="1" applyAlignment="1">
      <alignment horizontal="right" vertical="center"/>
    </xf>
    <xf numFmtId="2" fontId="1" fillId="3" borderId="23" xfId="0" applyNumberFormat="1" applyFont="1" applyFill="1" applyBorder="1" applyAlignment="1">
      <alignment horizontal="center" vertical="center"/>
    </xf>
    <xf numFmtId="2" fontId="1" fillId="3" borderId="14" xfId="0" applyNumberFormat="1" applyFont="1" applyFill="1" applyBorder="1" applyAlignment="1">
      <alignment horizontal="center" vertical="center"/>
    </xf>
    <xf numFmtId="2" fontId="1" fillId="3" borderId="18" xfId="0" applyNumberFormat="1" applyFont="1" applyFill="1" applyBorder="1" applyAlignment="1">
      <alignment horizontal="center" vertical="center"/>
    </xf>
    <xf numFmtId="1" fontId="1" fillId="3" borderId="24" xfId="0" applyNumberFormat="1" applyFont="1" applyFill="1" applyBorder="1" applyAlignment="1">
      <alignment horizontal="right" vertical="center"/>
    </xf>
    <xf numFmtId="1" fontId="1" fillId="3" borderId="25" xfId="0" applyNumberFormat="1" applyFont="1" applyFill="1" applyBorder="1" applyAlignment="1">
      <alignment horizontal="right" vertical="center"/>
    </xf>
    <xf numFmtId="1" fontId="1" fillId="3" borderId="26" xfId="0" applyNumberFormat="1" applyFont="1" applyFill="1" applyBorder="1" applyAlignment="1">
      <alignment horizontal="right" vertical="center"/>
    </xf>
    <xf numFmtId="2" fontId="1" fillId="3" borderId="1" xfId="0" applyNumberFormat="1" applyFont="1" applyFill="1" applyBorder="1" applyAlignment="1">
      <alignment horizontal="right" vertical="center"/>
    </xf>
    <xf numFmtId="2" fontId="1" fillId="3" borderId="2" xfId="0" applyNumberFormat="1" applyFont="1" applyFill="1" applyBorder="1" applyAlignment="1">
      <alignment horizontal="right" vertical="center"/>
    </xf>
    <xf numFmtId="1" fontId="1" fillId="3" borderId="13" xfId="0" applyNumberFormat="1" applyFont="1" applyFill="1" applyBorder="1" applyAlignment="1">
      <alignment horizontal="center" vertical="center"/>
    </xf>
    <xf numFmtId="1" fontId="1" fillId="3" borderId="14" xfId="0" applyNumberFormat="1" applyFont="1" applyFill="1" applyBorder="1" applyAlignment="1">
      <alignment horizontal="center" vertical="center"/>
    </xf>
    <xf numFmtId="1" fontId="1" fillId="3" borderId="15" xfId="0" applyNumberFormat="1" applyFont="1" applyFill="1" applyBorder="1" applyAlignment="1">
      <alignment horizontal="center" vertical="center"/>
    </xf>
    <xf numFmtId="1" fontId="1" fillId="3" borderId="10" xfId="0" applyNumberFormat="1" applyFont="1" applyFill="1" applyBorder="1" applyAlignment="1">
      <alignment horizontal="center" vertical="center"/>
    </xf>
    <xf numFmtId="1" fontId="1" fillId="3" borderId="11" xfId="0" applyNumberFormat="1" applyFont="1" applyFill="1" applyBorder="1" applyAlignment="1">
      <alignment horizontal="center" vertical="center"/>
    </xf>
    <xf numFmtId="1" fontId="1" fillId="3" borderId="16" xfId="0" applyNumberFormat="1" applyFont="1" applyFill="1" applyBorder="1" applyAlignment="1">
      <alignment horizontal="center" vertical="center"/>
    </xf>
    <xf numFmtId="2" fontId="1" fillId="3" borderId="1" xfId="0" applyNumberFormat="1" applyFont="1" applyFill="1" applyBorder="1" applyAlignment="1">
      <alignment horizontal="center" vertical="center"/>
    </xf>
    <xf numFmtId="1" fontId="1" fillId="3" borderId="6" xfId="0" applyNumberFormat="1" applyFont="1" applyFill="1" applyBorder="1" applyAlignment="1">
      <alignment horizontal="right" vertical="center"/>
    </xf>
    <xf numFmtId="1" fontId="1" fillId="3" borderId="7" xfId="0" applyNumberFormat="1" applyFont="1" applyFill="1" applyBorder="1" applyAlignment="1">
      <alignment horizontal="right" vertical="center"/>
    </xf>
    <xf numFmtId="0" fontId="1" fillId="3" borderId="27" xfId="0" applyFont="1" applyFill="1" applyBorder="1" applyAlignment="1">
      <alignment horizontal="center" vertical="center"/>
    </xf>
    <xf numFmtId="0" fontId="9" fillId="4" borderId="1" xfId="0" applyFont="1" applyFill="1" applyBorder="1" applyAlignment="1">
      <alignment horizontal="left" vertical="center"/>
    </xf>
    <xf numFmtId="0" fontId="9" fillId="4" borderId="2" xfId="0" applyFont="1" applyFill="1" applyBorder="1" applyAlignment="1">
      <alignment horizontal="left" vertical="center"/>
    </xf>
    <xf numFmtId="0" fontId="9" fillId="4" borderId="3" xfId="0" applyFont="1" applyFill="1" applyBorder="1" applyAlignment="1">
      <alignment horizontal="left" vertical="center"/>
    </xf>
    <xf numFmtId="2" fontId="7" fillId="3" borderId="1" xfId="0" applyNumberFormat="1" applyFont="1" applyFill="1" applyBorder="1" applyAlignment="1">
      <alignment horizontal="center" vertical="center"/>
    </xf>
    <xf numFmtId="2" fontId="7" fillId="3" borderId="2" xfId="0" applyNumberFormat="1" applyFont="1" applyFill="1" applyBorder="1" applyAlignment="1">
      <alignment horizontal="center" vertical="center"/>
    </xf>
    <xf numFmtId="38" fontId="1" fillId="2" borderId="1" xfId="1" applyFont="1" applyFill="1" applyBorder="1" applyAlignment="1">
      <alignment horizontal="right" vertical="center"/>
    </xf>
    <xf numFmtId="38" fontId="1" fillId="2" borderId="2" xfId="1" applyFont="1" applyFill="1" applyBorder="1" applyAlignment="1">
      <alignment horizontal="right" vertical="center"/>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cellXfs>
  <cellStyles count="2">
    <cellStyle name="桁区切り" xfId="1" builtinId="6"/>
    <cellStyle name="標準" xfId="0" builtinId="0"/>
  </cellStyles>
  <dxfs count="34">
    <dxf>
      <fill>
        <patternFill patternType="solid">
          <bgColor rgb="FFFFFF66"/>
        </patternFill>
      </fill>
    </dxf>
    <dxf>
      <fill>
        <patternFill patternType="solid">
          <bgColor rgb="FFFFFF66"/>
        </patternFill>
      </fill>
    </dxf>
    <dxf>
      <fill>
        <patternFill>
          <bgColor rgb="FFFFFF66"/>
        </patternFill>
      </fill>
    </dxf>
    <dxf>
      <fill>
        <patternFill patternType="solid">
          <bgColor rgb="FFFFFF66"/>
        </patternFill>
      </fill>
    </dxf>
    <dxf>
      <fill>
        <patternFill>
          <bgColor theme="0" tint="-0.14996795556505021"/>
        </patternFill>
      </fill>
    </dxf>
    <dxf>
      <fill>
        <patternFill>
          <bgColor rgb="FFFF0000"/>
        </patternFill>
      </fill>
    </dxf>
    <dxf>
      <fill>
        <patternFill>
          <bgColor theme="0" tint="-0.14996795556505021"/>
        </patternFill>
      </fill>
    </dxf>
    <dxf>
      <fill>
        <patternFill>
          <bgColor rgb="FFFF0000"/>
        </patternFill>
      </fill>
    </dxf>
    <dxf>
      <fill>
        <patternFill>
          <bgColor theme="0" tint="-0.14996795556505021"/>
        </patternFill>
      </fill>
    </dxf>
    <dxf>
      <fill>
        <patternFill>
          <bgColor rgb="FFFF0000"/>
        </patternFill>
      </fill>
    </dxf>
    <dxf>
      <fill>
        <patternFill>
          <bgColor theme="0" tint="-0.14996795556505021"/>
        </patternFill>
      </fill>
    </dxf>
    <dxf>
      <fill>
        <patternFill>
          <bgColor rgb="FFFF0000"/>
        </patternFill>
      </fill>
    </dxf>
    <dxf>
      <fill>
        <patternFill>
          <bgColor theme="0" tint="-0.14996795556505021"/>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dxf>
    <dxf>
      <fill>
        <patternFill patternType="solid">
          <bgColor rgb="FFFFFF66"/>
        </patternFill>
      </fill>
    </dxf>
    <dxf>
      <fill>
        <patternFill patternType="solid">
          <bgColor rgb="FFFFFF66"/>
        </patternFill>
      </fill>
    </dxf>
    <dxf>
      <fill>
        <patternFill>
          <bgColor rgb="FFFFFF66"/>
        </patternFill>
      </fill>
    </dxf>
    <dxf>
      <fill>
        <patternFill patternType="solid">
          <bgColor rgb="FFFFFF66"/>
        </patternFill>
      </fill>
    </dxf>
    <dxf>
      <fill>
        <patternFill>
          <bgColor theme="0" tint="-0.14996795556505021"/>
        </patternFill>
      </fill>
    </dxf>
    <dxf>
      <fill>
        <patternFill>
          <bgColor rgb="FFFF0000"/>
        </patternFill>
      </fill>
    </dxf>
    <dxf>
      <fill>
        <patternFill>
          <bgColor theme="0" tint="-0.14996795556505021"/>
        </patternFill>
      </fill>
    </dxf>
    <dxf>
      <fill>
        <patternFill>
          <bgColor rgb="FFFF0000"/>
        </patternFill>
      </fill>
    </dxf>
    <dxf>
      <fill>
        <patternFill>
          <bgColor theme="0" tint="-0.14996795556505021"/>
        </patternFill>
      </fill>
    </dxf>
    <dxf>
      <fill>
        <patternFill>
          <bgColor rgb="FFFF0000"/>
        </patternFill>
      </fill>
    </dxf>
    <dxf>
      <fill>
        <patternFill>
          <bgColor theme="0" tint="-0.14996795556505021"/>
        </patternFill>
      </fill>
    </dxf>
    <dxf>
      <fill>
        <patternFill>
          <bgColor rgb="FFFF0000"/>
        </patternFill>
      </fill>
    </dxf>
    <dxf>
      <fill>
        <patternFill>
          <bgColor theme="0" tint="-0.14996795556505021"/>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4"/>
  <sheetViews>
    <sheetView tabSelected="1" zoomScaleNormal="100" zoomScaleSheetLayoutView="85" workbookViewId="0">
      <selection activeCell="E5" sqref="E5:F5"/>
    </sheetView>
  </sheetViews>
  <sheetFormatPr defaultColWidth="9" defaultRowHeight="15"/>
  <cols>
    <col min="1" max="1" width="15.625" style="1" customWidth="1"/>
    <col min="2" max="3" width="5.875" style="1" customWidth="1"/>
    <col min="4" max="4" width="6.625" style="1" customWidth="1"/>
    <col min="5" max="6" width="6.875" style="1" customWidth="1"/>
    <col min="7" max="7" width="15.25" style="1" bestFit="1" customWidth="1"/>
    <col min="8" max="16384" width="9" style="1"/>
  </cols>
  <sheetData>
    <row r="1" spans="1:11" ht="16.5">
      <c r="A1" s="19" t="s">
        <v>68</v>
      </c>
    </row>
    <row r="2" spans="1:11" ht="16.5">
      <c r="A2" s="19" t="s">
        <v>69</v>
      </c>
    </row>
    <row r="4" spans="1:11" ht="69" customHeight="1">
      <c r="A4" s="41"/>
      <c r="B4" s="41"/>
      <c r="C4" s="41"/>
      <c r="D4" s="41"/>
      <c r="E4" s="23" t="s">
        <v>66</v>
      </c>
      <c r="F4" s="24"/>
      <c r="G4" s="25"/>
    </row>
    <row r="5" spans="1:11" ht="34.5" customHeight="1">
      <c r="A5" s="32" t="s">
        <v>7</v>
      </c>
      <c r="B5" s="34" t="s">
        <v>60</v>
      </c>
      <c r="C5" s="35"/>
      <c r="D5" s="36"/>
      <c r="E5" s="39"/>
      <c r="F5" s="40"/>
      <c r="G5" s="3" t="s">
        <v>9</v>
      </c>
    </row>
    <row r="6" spans="1:11" ht="34.5" customHeight="1">
      <c r="A6" s="33"/>
      <c r="B6" s="34" t="s">
        <v>63</v>
      </c>
      <c r="C6" s="35"/>
      <c r="D6" s="36"/>
      <c r="E6" s="37">
        <f>ROUND(E5*0.137*24*365,0)</f>
        <v>0</v>
      </c>
      <c r="F6" s="38"/>
      <c r="G6" s="13" t="s">
        <v>61</v>
      </c>
    </row>
    <row r="7" spans="1:11" ht="35.1" customHeight="1">
      <c r="A7" s="16" t="s">
        <v>20</v>
      </c>
      <c r="B7" s="29" t="s">
        <v>62</v>
      </c>
      <c r="C7" s="29"/>
      <c r="D7" s="29"/>
      <c r="E7" s="30">
        <v>0.53300000000000003</v>
      </c>
      <c r="F7" s="31"/>
      <c r="G7" s="7" t="s">
        <v>22</v>
      </c>
    </row>
    <row r="8" spans="1:11" ht="33" customHeight="1">
      <c r="A8" s="26" t="s">
        <v>54</v>
      </c>
      <c r="B8" s="26"/>
      <c r="C8" s="26"/>
      <c r="D8" s="26"/>
      <c r="E8" s="27">
        <f>ROUND(E6*E7,0)</f>
        <v>0</v>
      </c>
      <c r="F8" s="28"/>
      <c r="G8" s="13" t="s">
        <v>40</v>
      </c>
    </row>
    <row r="10" spans="1:11">
      <c r="A10" s="22" t="s">
        <v>65</v>
      </c>
      <c r="B10" s="22"/>
      <c r="C10" s="22"/>
      <c r="D10" s="22"/>
      <c r="E10" s="22"/>
      <c r="F10" s="22"/>
      <c r="G10" s="22"/>
      <c r="H10" s="22"/>
      <c r="I10" s="22"/>
      <c r="J10" s="22"/>
      <c r="K10" s="22"/>
    </row>
    <row r="11" spans="1:11">
      <c r="A11" s="22" t="s">
        <v>64</v>
      </c>
      <c r="B11" s="22"/>
      <c r="C11" s="22"/>
      <c r="D11" s="22"/>
      <c r="E11" s="22"/>
      <c r="F11" s="22"/>
      <c r="G11" s="22"/>
      <c r="H11" s="22"/>
      <c r="I11" s="22"/>
      <c r="J11" s="22"/>
      <c r="K11" s="22"/>
    </row>
    <row r="13" spans="1:11" ht="17.25">
      <c r="A13" s="6"/>
      <c r="B13" s="5" t="s">
        <v>36</v>
      </c>
    </row>
    <row r="14" spans="1:11" ht="17.25">
      <c r="A14" s="14"/>
      <c r="B14" s="5" t="s">
        <v>38</v>
      </c>
    </row>
  </sheetData>
  <mergeCells count="13">
    <mergeCell ref="A10:K10"/>
    <mergeCell ref="A11:K11"/>
    <mergeCell ref="E4:G4"/>
    <mergeCell ref="A8:D8"/>
    <mergeCell ref="E8:F8"/>
    <mergeCell ref="B7:D7"/>
    <mergeCell ref="E7:F7"/>
    <mergeCell ref="A5:A6"/>
    <mergeCell ref="B6:D6"/>
    <mergeCell ref="E6:F6"/>
    <mergeCell ref="B5:D5"/>
    <mergeCell ref="E5:F5"/>
    <mergeCell ref="A4:D4"/>
  </mergeCells>
  <phoneticPr fontId="2"/>
  <printOptions horizontalCentered="1"/>
  <pageMargins left="0.59055118110236227" right="0.59055118110236227" top="0.98425196850393704" bottom="0.98425196850393704" header="0.19685039370078741" footer="0.19685039370078741"/>
  <pageSetup paperSize="9" scale="8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36"/>
  <sheetViews>
    <sheetView zoomScaleNormal="100" workbookViewId="0">
      <selection activeCell="E6" sqref="E6:G6"/>
    </sheetView>
  </sheetViews>
  <sheetFormatPr defaultColWidth="9" defaultRowHeight="15"/>
  <cols>
    <col min="1" max="1" width="15.625" style="1" customWidth="1"/>
    <col min="2" max="3" width="5.875" style="1" customWidth="1"/>
    <col min="4" max="4" width="6.625" style="1" customWidth="1"/>
    <col min="5" max="5" width="3.625" style="1" customWidth="1"/>
    <col min="6" max="6" width="6.625" style="1" customWidth="1"/>
    <col min="7" max="7" width="14.875" style="1" bestFit="1" customWidth="1"/>
    <col min="8" max="8" width="3.625" style="1" customWidth="1"/>
    <col min="9" max="9" width="6.625" style="1" customWidth="1"/>
    <col min="10" max="10" width="14.875" style="1" bestFit="1" customWidth="1"/>
    <col min="11" max="11" width="3.5" style="1" customWidth="1"/>
    <col min="12" max="12" width="6.625" style="1" customWidth="1"/>
    <col min="13" max="13" width="15.25" style="1" bestFit="1" customWidth="1"/>
    <col min="14" max="14" width="3.625" style="1" customWidth="1"/>
    <col min="15" max="15" width="6.625" style="1" customWidth="1"/>
    <col min="16" max="16" width="15.25" style="1" bestFit="1" customWidth="1"/>
    <col min="17" max="17" width="3.625" style="1" customWidth="1"/>
    <col min="18" max="18" width="6.625" style="1" customWidth="1"/>
    <col min="19" max="19" width="15.25" style="1" bestFit="1" customWidth="1"/>
    <col min="20" max="16384" width="9" style="1"/>
  </cols>
  <sheetData>
    <row r="1" spans="1:19" ht="16.5">
      <c r="A1" s="19" t="s">
        <v>71</v>
      </c>
    </row>
    <row r="3" spans="1:19" ht="35.1" customHeight="1">
      <c r="A3" s="41"/>
      <c r="B3" s="41"/>
      <c r="C3" s="41"/>
      <c r="D3" s="41"/>
      <c r="E3" s="46" t="s">
        <v>0</v>
      </c>
      <c r="F3" s="46"/>
      <c r="G3" s="46"/>
      <c r="H3" s="46"/>
      <c r="I3" s="46"/>
      <c r="J3" s="46"/>
      <c r="K3" s="46" t="s">
        <v>1</v>
      </c>
      <c r="L3" s="46"/>
      <c r="M3" s="46"/>
      <c r="N3" s="46"/>
      <c r="O3" s="46"/>
      <c r="P3" s="46"/>
      <c r="Q3" s="46"/>
      <c r="R3" s="46"/>
      <c r="S3" s="46"/>
    </row>
    <row r="4" spans="1:19" ht="35.1" customHeight="1">
      <c r="A4" s="41"/>
      <c r="B4" s="41"/>
      <c r="C4" s="41"/>
      <c r="D4" s="41"/>
      <c r="E4" s="46" t="s">
        <v>2</v>
      </c>
      <c r="F4" s="46"/>
      <c r="G4" s="46"/>
      <c r="H4" s="46" t="s">
        <v>3</v>
      </c>
      <c r="I4" s="46"/>
      <c r="J4" s="46"/>
      <c r="K4" s="46" t="s">
        <v>2</v>
      </c>
      <c r="L4" s="46"/>
      <c r="M4" s="46"/>
      <c r="N4" s="46" t="s">
        <v>3</v>
      </c>
      <c r="O4" s="46"/>
      <c r="P4" s="46"/>
      <c r="Q4" s="46" t="s">
        <v>73</v>
      </c>
      <c r="R4" s="46"/>
      <c r="S4" s="46"/>
    </row>
    <row r="5" spans="1:19" s="2" customFormat="1" ht="35.1" customHeight="1">
      <c r="A5" s="26" t="s">
        <v>4</v>
      </c>
      <c r="B5" s="26"/>
      <c r="C5" s="26"/>
      <c r="D5" s="26"/>
      <c r="E5" s="47"/>
      <c r="F5" s="48"/>
      <c r="G5" s="48"/>
      <c r="H5" s="47"/>
      <c r="I5" s="48"/>
      <c r="J5" s="49"/>
      <c r="K5" s="58"/>
      <c r="L5" s="56"/>
      <c r="M5" s="56"/>
      <c r="N5" s="47"/>
      <c r="O5" s="48"/>
      <c r="P5" s="49"/>
      <c r="Q5" s="56"/>
      <c r="R5" s="56"/>
      <c r="S5" s="57"/>
    </row>
    <row r="6" spans="1:19" s="2" customFormat="1" ht="35.1" customHeight="1">
      <c r="A6" s="26" t="s">
        <v>5</v>
      </c>
      <c r="B6" s="26"/>
      <c r="C6" s="26"/>
      <c r="D6" s="26"/>
      <c r="E6" s="50"/>
      <c r="F6" s="51"/>
      <c r="G6" s="51"/>
      <c r="H6" s="50"/>
      <c r="I6" s="51"/>
      <c r="J6" s="51"/>
      <c r="K6" s="52"/>
      <c r="L6" s="53"/>
      <c r="M6" s="53"/>
      <c r="N6" s="54"/>
      <c r="O6" s="54"/>
      <c r="P6" s="54"/>
      <c r="Q6" s="53"/>
      <c r="R6" s="53"/>
      <c r="S6" s="55"/>
    </row>
    <row r="7" spans="1:19" ht="49.5" customHeight="1">
      <c r="A7" s="26" t="s">
        <v>76</v>
      </c>
      <c r="B7" s="29"/>
      <c r="C7" s="29"/>
      <c r="D7" s="29"/>
      <c r="E7" s="39"/>
      <c r="F7" s="40"/>
      <c r="G7" s="40"/>
      <c r="H7" s="39"/>
      <c r="I7" s="40"/>
      <c r="J7" s="59"/>
      <c r="K7" s="60"/>
      <c r="L7" s="61"/>
      <c r="M7" s="61"/>
      <c r="N7" s="62"/>
      <c r="O7" s="63"/>
      <c r="P7" s="64"/>
      <c r="Q7" s="65" t="s">
        <v>6</v>
      </c>
      <c r="R7" s="65"/>
      <c r="S7" s="66"/>
    </row>
    <row r="8" spans="1:19" ht="49.5" customHeight="1">
      <c r="A8" s="26" t="s">
        <v>75</v>
      </c>
      <c r="B8" s="29"/>
      <c r="C8" s="29"/>
      <c r="D8" s="29"/>
      <c r="E8" s="39"/>
      <c r="F8" s="40"/>
      <c r="G8" s="40"/>
      <c r="H8" s="39"/>
      <c r="I8" s="40"/>
      <c r="J8" s="59"/>
      <c r="K8" s="60"/>
      <c r="L8" s="61"/>
      <c r="M8" s="61"/>
      <c r="N8" s="62"/>
      <c r="O8" s="63"/>
      <c r="P8" s="64"/>
      <c r="Q8" s="65" t="s">
        <v>6</v>
      </c>
      <c r="R8" s="65"/>
      <c r="S8" s="66"/>
    </row>
    <row r="9" spans="1:19" ht="34.5" customHeight="1">
      <c r="A9" s="26" t="s">
        <v>7</v>
      </c>
      <c r="B9" s="34" t="s">
        <v>8</v>
      </c>
      <c r="C9" s="35"/>
      <c r="D9" s="36"/>
      <c r="E9" s="30" t="s">
        <v>6</v>
      </c>
      <c r="F9" s="31"/>
      <c r="G9" s="31"/>
      <c r="H9" s="30" t="s">
        <v>6</v>
      </c>
      <c r="I9" s="31"/>
      <c r="J9" s="69"/>
      <c r="K9" s="31" t="s">
        <v>6</v>
      </c>
      <c r="L9" s="31"/>
      <c r="M9" s="31"/>
      <c r="N9" s="72" t="s">
        <v>6</v>
      </c>
      <c r="O9" s="73"/>
      <c r="P9" s="74"/>
      <c r="Q9" s="67"/>
      <c r="R9" s="68"/>
      <c r="S9" s="3" t="s">
        <v>9</v>
      </c>
    </row>
    <row r="10" spans="1:19" ht="34.5" customHeight="1">
      <c r="A10" s="29"/>
      <c r="B10" s="34" t="s">
        <v>10</v>
      </c>
      <c r="C10" s="35"/>
      <c r="D10" s="36"/>
      <c r="E10" s="30" t="s">
        <v>6</v>
      </c>
      <c r="F10" s="31"/>
      <c r="G10" s="31"/>
      <c r="H10" s="30" t="s">
        <v>6</v>
      </c>
      <c r="I10" s="31"/>
      <c r="J10" s="69"/>
      <c r="K10" s="31" t="s">
        <v>6</v>
      </c>
      <c r="L10" s="31"/>
      <c r="M10" s="31"/>
      <c r="N10" s="30" t="s">
        <v>6</v>
      </c>
      <c r="O10" s="31"/>
      <c r="P10" s="69"/>
      <c r="Q10" s="67"/>
      <c r="R10" s="68"/>
      <c r="S10" s="3" t="s">
        <v>9</v>
      </c>
    </row>
    <row r="11" spans="1:19" ht="34.5" customHeight="1">
      <c r="A11" s="29"/>
      <c r="B11" s="34" t="s">
        <v>11</v>
      </c>
      <c r="C11" s="35"/>
      <c r="D11" s="36"/>
      <c r="E11" s="30" t="s">
        <v>6</v>
      </c>
      <c r="F11" s="31"/>
      <c r="G11" s="31"/>
      <c r="H11" s="30" t="s">
        <v>6</v>
      </c>
      <c r="I11" s="31"/>
      <c r="J11" s="69"/>
      <c r="K11" s="31" t="s">
        <v>6</v>
      </c>
      <c r="L11" s="31"/>
      <c r="M11" s="31"/>
      <c r="N11" s="75" t="s">
        <v>6</v>
      </c>
      <c r="O11" s="65"/>
      <c r="P11" s="76"/>
      <c r="Q11" s="67"/>
      <c r="R11" s="68"/>
      <c r="S11" s="3" t="s">
        <v>12</v>
      </c>
    </row>
    <row r="12" spans="1:19" ht="34.5" customHeight="1">
      <c r="A12" s="29" t="s">
        <v>13</v>
      </c>
      <c r="B12" s="29" t="s">
        <v>14</v>
      </c>
      <c r="C12" s="29"/>
      <c r="D12" s="29"/>
      <c r="E12" s="30">
        <v>3.6</v>
      </c>
      <c r="F12" s="31"/>
      <c r="G12" s="31"/>
      <c r="H12" s="31"/>
      <c r="I12" s="31"/>
      <c r="J12" s="31"/>
      <c r="K12" s="31"/>
      <c r="L12" s="31"/>
      <c r="M12" s="31"/>
      <c r="N12" s="31"/>
      <c r="O12" s="31"/>
      <c r="P12" s="31"/>
      <c r="Q12" s="31"/>
      <c r="R12" s="31"/>
      <c r="S12" s="7" t="s">
        <v>15</v>
      </c>
    </row>
    <row r="13" spans="1:19" ht="35.1" customHeight="1">
      <c r="A13" s="29"/>
      <c r="B13" s="29" t="s">
        <v>16</v>
      </c>
      <c r="C13" s="29"/>
      <c r="D13" s="29"/>
      <c r="E13" s="70">
        <v>50.08</v>
      </c>
      <c r="F13" s="71"/>
      <c r="G13" s="71"/>
      <c r="H13" s="71"/>
      <c r="I13" s="71"/>
      <c r="J13" s="71"/>
      <c r="K13" s="71"/>
      <c r="L13" s="71"/>
      <c r="M13" s="71"/>
      <c r="N13" s="71"/>
      <c r="O13" s="71"/>
      <c r="P13" s="71"/>
      <c r="Q13" s="71"/>
      <c r="R13" s="71"/>
      <c r="S13" s="7" t="s">
        <v>17</v>
      </c>
    </row>
    <row r="14" spans="1:19" ht="35.1" customHeight="1">
      <c r="A14" s="29"/>
      <c r="B14" s="29" t="s">
        <v>18</v>
      </c>
      <c r="C14" s="29"/>
      <c r="D14" s="29"/>
      <c r="E14" s="70">
        <v>36.49</v>
      </c>
      <c r="F14" s="71"/>
      <c r="G14" s="71"/>
      <c r="H14" s="71"/>
      <c r="I14" s="71"/>
      <c r="J14" s="71"/>
      <c r="K14" s="71"/>
      <c r="L14" s="71"/>
      <c r="M14" s="71"/>
      <c r="N14" s="71"/>
      <c r="O14" s="71"/>
      <c r="P14" s="71"/>
      <c r="Q14" s="71"/>
      <c r="R14" s="71"/>
      <c r="S14" s="7" t="s">
        <v>19</v>
      </c>
    </row>
    <row r="15" spans="1:19" ht="35.1" customHeight="1">
      <c r="A15" s="29" t="s">
        <v>20</v>
      </c>
      <c r="B15" s="29" t="s">
        <v>21</v>
      </c>
      <c r="C15" s="29"/>
      <c r="D15" s="29"/>
      <c r="E15" s="30">
        <v>0.53300000000000003</v>
      </c>
      <c r="F15" s="31"/>
      <c r="G15" s="31"/>
      <c r="H15" s="31"/>
      <c r="I15" s="31"/>
      <c r="J15" s="31"/>
      <c r="K15" s="31"/>
      <c r="L15" s="31"/>
      <c r="M15" s="31"/>
      <c r="N15" s="31"/>
      <c r="O15" s="31"/>
      <c r="P15" s="31"/>
      <c r="Q15" s="31"/>
      <c r="R15" s="31"/>
      <c r="S15" s="7" t="s">
        <v>22</v>
      </c>
    </row>
    <row r="16" spans="1:19" ht="35.1" customHeight="1">
      <c r="A16" s="29"/>
      <c r="B16" s="29" t="s">
        <v>23</v>
      </c>
      <c r="C16" s="29"/>
      <c r="D16" s="29"/>
      <c r="E16" s="70">
        <v>3</v>
      </c>
      <c r="F16" s="71"/>
      <c r="G16" s="71"/>
      <c r="H16" s="71"/>
      <c r="I16" s="71"/>
      <c r="J16" s="71"/>
      <c r="K16" s="71"/>
      <c r="L16" s="71"/>
      <c r="M16" s="71"/>
      <c r="N16" s="71"/>
      <c r="O16" s="71"/>
      <c r="P16" s="71"/>
      <c r="Q16" s="71"/>
      <c r="R16" s="71"/>
      <c r="S16" s="7" t="s">
        <v>24</v>
      </c>
    </row>
    <row r="17" spans="1:19" ht="35.1" customHeight="1">
      <c r="A17" s="29"/>
      <c r="B17" s="29" t="s">
        <v>25</v>
      </c>
      <c r="C17" s="29"/>
      <c r="D17" s="29"/>
      <c r="E17" s="70">
        <v>2.4900000000000002</v>
      </c>
      <c r="F17" s="71"/>
      <c r="G17" s="71"/>
      <c r="H17" s="71"/>
      <c r="I17" s="71"/>
      <c r="J17" s="71"/>
      <c r="K17" s="71"/>
      <c r="L17" s="71"/>
      <c r="M17" s="71"/>
      <c r="N17" s="71"/>
      <c r="O17" s="71"/>
      <c r="P17" s="71"/>
      <c r="Q17" s="71"/>
      <c r="R17" s="71"/>
      <c r="S17" s="7" t="s">
        <v>26</v>
      </c>
    </row>
    <row r="18" spans="1:19" ht="35.1" customHeight="1">
      <c r="A18" s="26" t="s">
        <v>41</v>
      </c>
      <c r="B18" s="26"/>
      <c r="C18" s="26"/>
      <c r="D18" s="26"/>
      <c r="E18" s="80" t="e">
        <f>ROUND(E15/E12*1000/E7,0)</f>
        <v>#DIV/0!</v>
      </c>
      <c r="F18" s="81"/>
      <c r="G18" s="8" t="s">
        <v>27</v>
      </c>
      <c r="H18" s="80" t="e">
        <f>ROUND(E15/E12*1000/H7,0)</f>
        <v>#DIV/0!</v>
      </c>
      <c r="I18" s="81"/>
      <c r="J18" s="9" t="s">
        <v>27</v>
      </c>
      <c r="K18" s="80" t="e">
        <f>ROUND(E15/E12*1000/K7,0)</f>
        <v>#DIV/0!</v>
      </c>
      <c r="L18" s="81"/>
      <c r="M18" s="8" t="s">
        <v>27</v>
      </c>
      <c r="N18" s="98" t="s">
        <v>6</v>
      </c>
      <c r="O18" s="78"/>
      <c r="P18" s="79"/>
      <c r="Q18" s="77" t="s">
        <v>6</v>
      </c>
      <c r="R18" s="78"/>
      <c r="S18" s="79"/>
    </row>
    <row r="19" spans="1:19" ht="35.1" customHeight="1">
      <c r="A19" s="26" t="s">
        <v>42</v>
      </c>
      <c r="B19" s="26"/>
      <c r="C19" s="26"/>
      <c r="D19" s="26"/>
      <c r="E19" s="80" t="e">
        <f>IF(E6&lt;&gt;"ハイブリッド",ROUND(E16/E13*1000/E7,0),ROUND(E16/E13*1000/E8,0))</f>
        <v>#DIV/0!</v>
      </c>
      <c r="F19" s="81"/>
      <c r="G19" s="8" t="s">
        <v>27</v>
      </c>
      <c r="H19" s="80" t="e">
        <f>IF(H6&lt;&gt;"ハイブリッド",ROUND(E16/E13*1000/H7,0),ROUND(E16/E13*1000/H8,0))</f>
        <v>#DIV/0!</v>
      </c>
      <c r="I19" s="81"/>
      <c r="J19" s="9" t="s">
        <v>27</v>
      </c>
      <c r="K19" s="80" t="e">
        <f>IF(K6&lt;&gt;"ハイブリッド",ROUND(E16/E13*1000/K7,0),ROUND(E16/E13*1000/K8,0))</f>
        <v>#DIV/0!</v>
      </c>
      <c r="L19" s="81"/>
      <c r="M19" s="8" t="s">
        <v>27</v>
      </c>
      <c r="N19" s="80" t="e">
        <f>IF(K6&lt;&gt;"ハイブリッド",ROUND(E16/E13*1000/N7,0),ROUND(E16/E13*1000/N8,0))</f>
        <v>#DIV/0!</v>
      </c>
      <c r="O19" s="81"/>
      <c r="P19" s="9" t="s">
        <v>27</v>
      </c>
      <c r="Q19" s="77" t="s">
        <v>6</v>
      </c>
      <c r="R19" s="78"/>
      <c r="S19" s="79"/>
    </row>
    <row r="20" spans="1:19" ht="35.1" customHeight="1">
      <c r="A20" s="26" t="s">
        <v>43</v>
      </c>
      <c r="B20" s="26"/>
      <c r="C20" s="26"/>
      <c r="D20" s="26"/>
      <c r="E20" s="82" t="e">
        <f>ROUND(E17/E14*1000/E7,0)</f>
        <v>#DIV/0!</v>
      </c>
      <c r="F20" s="83"/>
      <c r="G20" s="10" t="s">
        <v>27</v>
      </c>
      <c r="H20" s="82" t="e">
        <f>ROUND(E17/E14*1000/H7,0)</f>
        <v>#DIV/0!</v>
      </c>
      <c r="I20" s="83"/>
      <c r="J20" s="11" t="s">
        <v>27</v>
      </c>
      <c r="K20" s="82" t="e">
        <f>ROUND(E17/E14*1000/K7,0)</f>
        <v>#DIV/0!</v>
      </c>
      <c r="L20" s="83"/>
      <c r="M20" s="10" t="s">
        <v>27</v>
      </c>
      <c r="N20" s="82" t="e">
        <f>ROUND(E17/E14*1000/N7,0)</f>
        <v>#DIV/0!</v>
      </c>
      <c r="O20" s="83"/>
      <c r="P20" s="11" t="s">
        <v>27</v>
      </c>
      <c r="Q20" s="84" t="s">
        <v>6</v>
      </c>
      <c r="R20" s="85"/>
      <c r="S20" s="86"/>
    </row>
    <row r="21" spans="1:19" ht="35.1" customHeight="1">
      <c r="A21" s="26" t="s">
        <v>44</v>
      </c>
      <c r="B21" s="26"/>
      <c r="C21" s="26"/>
      <c r="D21" s="26"/>
      <c r="E21" s="87">
        <f>IF(K7&lt;&gt;"",IF(OR(E6="電気",E6="エコキュート"),IFERROR(E18,0),IF(OR(E6="プロパンガス",E6="エコジョーズ"),IFERROR(E19,0),IF(OR(E6="灯油",E6="エコフィール"),IFERROR(E20,0),IF(E6="ハイブリッド",IFERROR(ROUND(E18*0.7+E19*0.3,0),0),)))),0)</f>
        <v>0</v>
      </c>
      <c r="F21" s="88"/>
      <c r="G21" s="11" t="s">
        <v>81</v>
      </c>
      <c r="H21" s="87">
        <f>IF(OR(N7&lt;&gt;"",N8&lt;&gt;""),IF(OR(H6="電気",H6="エコキュート"),IFERROR(H18,0),IF(OR(H6="プロパンガス",H6="エコジョーズ"),IFERROR(H19,0),IF(OR(H6="灯油",H6="エコフィール"),IFERROR(H20,0),IF(H6="ハイブリッド",IFERROR(H19,0),)))),)</f>
        <v>0</v>
      </c>
      <c r="I21" s="88"/>
      <c r="J21" s="11" t="s">
        <v>28</v>
      </c>
      <c r="K21" s="89">
        <f>IF(E7&lt;&gt;"",IF(K6="エコキュート",IFERROR(K18,0),IF(OR(K6="エコジョーズ",K6="エコジョーズ+コージェネレーション設備"),IFERROR(K19,0),IF(K6="エコフィール",IFERROR(K20,0),IF(K6="ハイブリッド",IFERROR(ROUND(K18*0.7+K19*0.3,0),0),)))),)</f>
        <v>0</v>
      </c>
      <c r="L21" s="88"/>
      <c r="M21" s="11" t="s">
        <v>81</v>
      </c>
      <c r="N21" s="87">
        <f>IF(OR(H7&lt;&gt;"",H8&lt;&gt;""),IF(OR(K6="エコジョーズ",K6="エコジョーズ+コージェネレーション設備"),IFERROR(N19,0),IF(K6="エコフィール",IFERROR(N20,0),IF(K6="ハイブリッド",IFERROR(N19,0),))),)</f>
        <v>0</v>
      </c>
      <c r="O21" s="88"/>
      <c r="P21" s="11" t="s">
        <v>28</v>
      </c>
      <c r="Q21" s="99">
        <f>ROUND((Q11/14)*E16,0)</f>
        <v>0</v>
      </c>
      <c r="R21" s="100"/>
      <c r="S21" s="11" t="s">
        <v>29</v>
      </c>
    </row>
    <row r="22" spans="1:19" ht="33" customHeight="1">
      <c r="A22" s="26" t="s">
        <v>45</v>
      </c>
      <c r="B22" s="26"/>
      <c r="C22" s="26"/>
      <c r="D22" s="26"/>
      <c r="E22" s="72" t="s">
        <v>30</v>
      </c>
      <c r="F22" s="73"/>
      <c r="G22" s="74"/>
      <c r="H22" s="101" t="s">
        <v>30</v>
      </c>
      <c r="I22" s="73"/>
      <c r="J22" s="73"/>
      <c r="K22" s="30" t="s">
        <v>30</v>
      </c>
      <c r="L22" s="31"/>
      <c r="M22" s="69"/>
      <c r="N22" s="73" t="s">
        <v>30</v>
      </c>
      <c r="O22" s="73"/>
      <c r="P22" s="73"/>
      <c r="Q22" s="80" t="e">
        <f>ROUND(Q9*E15+((Q10/14)/H7)*E16,0)</f>
        <v>#DIV/0!</v>
      </c>
      <c r="R22" s="81"/>
      <c r="S22" s="12" t="s">
        <v>31</v>
      </c>
    </row>
    <row r="23" spans="1:19" ht="33" customHeight="1">
      <c r="A23" s="26" t="s">
        <v>46</v>
      </c>
      <c r="B23" s="26"/>
      <c r="C23" s="26"/>
      <c r="D23" s="26"/>
      <c r="E23" s="92" t="s">
        <v>79</v>
      </c>
      <c r="F23" s="93"/>
      <c r="G23" s="94"/>
      <c r="H23" s="90" t="e">
        <f>ROUND(100*(E21-K21)/E21,2)</f>
        <v>#DIV/0!</v>
      </c>
      <c r="I23" s="91"/>
      <c r="J23" s="15" t="s">
        <v>39</v>
      </c>
      <c r="K23" s="92" t="s">
        <v>80</v>
      </c>
      <c r="L23" s="93"/>
      <c r="M23" s="93"/>
      <c r="N23" s="90" t="e">
        <f>ROUND(100*(H21-N21)/H21,2)</f>
        <v>#DIV/0!</v>
      </c>
      <c r="O23" s="91"/>
      <c r="P23" s="15" t="s">
        <v>39</v>
      </c>
      <c r="Q23" s="90" t="e">
        <f>ROUND(100*(Q22-Q21)/Q22,2)</f>
        <v>#DIV/0!</v>
      </c>
      <c r="R23" s="91"/>
      <c r="S23" s="13" t="s">
        <v>32</v>
      </c>
    </row>
    <row r="24" spans="1:19" ht="33" customHeight="1">
      <c r="A24" s="26" t="s">
        <v>47</v>
      </c>
      <c r="B24" s="26"/>
      <c r="C24" s="26"/>
      <c r="D24" s="26"/>
      <c r="E24" s="95"/>
      <c r="F24" s="96"/>
      <c r="G24" s="97"/>
      <c r="H24" s="42" t="e">
        <f>ROUND(870*(H23/100),0)</f>
        <v>#DIV/0!</v>
      </c>
      <c r="I24" s="43"/>
      <c r="J24" s="15" t="s">
        <v>40</v>
      </c>
      <c r="K24" s="95"/>
      <c r="L24" s="96"/>
      <c r="M24" s="96"/>
      <c r="N24" s="42" t="e">
        <f>ROUND(1750*(N23/100),0)</f>
        <v>#DIV/0!</v>
      </c>
      <c r="O24" s="43"/>
      <c r="P24" s="15" t="s">
        <v>40</v>
      </c>
      <c r="Q24" s="42" t="e">
        <f>ROUND(1750*(Q23/100),0)</f>
        <v>#DIV/0!</v>
      </c>
      <c r="R24" s="43"/>
      <c r="S24" s="13" t="s">
        <v>40</v>
      </c>
    </row>
    <row r="25" spans="1:19" ht="33" customHeight="1">
      <c r="A25" s="44" t="s">
        <v>82</v>
      </c>
      <c r="B25" s="45"/>
      <c r="C25" s="45"/>
      <c r="D25" s="45"/>
      <c r="E25" s="42">
        <f>IFERROR(H24,0)+IFERROR(N24,0)+IFERROR(Q24,0)</f>
        <v>0</v>
      </c>
      <c r="F25" s="43"/>
      <c r="G25" s="43"/>
      <c r="H25" s="43"/>
      <c r="I25" s="43"/>
      <c r="J25" s="43"/>
      <c r="K25" s="43"/>
      <c r="L25" s="43"/>
      <c r="M25" s="43"/>
      <c r="N25" s="43"/>
      <c r="O25" s="43"/>
      <c r="P25" s="43"/>
      <c r="Q25" s="43"/>
      <c r="R25" s="43"/>
      <c r="S25" s="13" t="s">
        <v>40</v>
      </c>
    </row>
    <row r="26" spans="1:19">
      <c r="M26" s="4"/>
    </row>
    <row r="27" spans="1:19">
      <c r="A27" s="1" t="s">
        <v>33</v>
      </c>
    </row>
    <row r="28" spans="1:19">
      <c r="A28" s="1" t="s">
        <v>34</v>
      </c>
    </row>
    <row r="29" spans="1:19">
      <c r="A29" s="1" t="s">
        <v>58</v>
      </c>
    </row>
    <row r="30" spans="1:19">
      <c r="A30" s="1" t="s">
        <v>35</v>
      </c>
    </row>
    <row r="31" spans="1:19">
      <c r="A31" s="1" t="s">
        <v>48</v>
      </c>
    </row>
    <row r="32" spans="1:19">
      <c r="A32" s="1" t="s">
        <v>59</v>
      </c>
    </row>
    <row r="34" spans="1:2" ht="17.25">
      <c r="A34" s="6"/>
      <c r="B34" s="5" t="s">
        <v>36</v>
      </c>
    </row>
    <row r="35" spans="1:2" ht="17.25">
      <c r="A35" s="20"/>
      <c r="B35" s="5" t="s">
        <v>37</v>
      </c>
    </row>
    <row r="36" spans="1:2" ht="17.25">
      <c r="A36" s="14"/>
      <c r="B36" s="5" t="s">
        <v>38</v>
      </c>
    </row>
  </sheetData>
  <mergeCells count="105">
    <mergeCell ref="N23:O23"/>
    <mergeCell ref="E23:G24"/>
    <mergeCell ref="K23:M24"/>
    <mergeCell ref="N24:O24"/>
    <mergeCell ref="H23:I23"/>
    <mergeCell ref="H24:I24"/>
    <mergeCell ref="Q8:S8"/>
    <mergeCell ref="A8:D8"/>
    <mergeCell ref="E8:G8"/>
    <mergeCell ref="H8:J8"/>
    <mergeCell ref="K8:M8"/>
    <mergeCell ref="N8:P8"/>
    <mergeCell ref="A23:D23"/>
    <mergeCell ref="N18:P18"/>
    <mergeCell ref="Q23:R23"/>
    <mergeCell ref="A24:D24"/>
    <mergeCell ref="Q24:R24"/>
    <mergeCell ref="A21:D21"/>
    <mergeCell ref="Q21:R21"/>
    <mergeCell ref="A22:D22"/>
    <mergeCell ref="E22:G22"/>
    <mergeCell ref="H22:J22"/>
    <mergeCell ref="K22:M22"/>
    <mergeCell ref="N22:P22"/>
    <mergeCell ref="Q22:R22"/>
    <mergeCell ref="A20:D20"/>
    <mergeCell ref="E20:F20"/>
    <mergeCell ref="H20:I20"/>
    <mergeCell ref="K20:L20"/>
    <mergeCell ref="N20:O20"/>
    <mergeCell ref="Q20:S20"/>
    <mergeCell ref="E21:F21"/>
    <mergeCell ref="H21:I21"/>
    <mergeCell ref="K21:L21"/>
    <mergeCell ref="N21:O21"/>
    <mergeCell ref="Q19:S19"/>
    <mergeCell ref="A18:D18"/>
    <mergeCell ref="E18:F18"/>
    <mergeCell ref="H18:I18"/>
    <mergeCell ref="K18:L18"/>
    <mergeCell ref="Q18:S18"/>
    <mergeCell ref="A19:D19"/>
    <mergeCell ref="E19:F19"/>
    <mergeCell ref="H19:I19"/>
    <mergeCell ref="K19:L19"/>
    <mergeCell ref="N19:O19"/>
    <mergeCell ref="A15:A17"/>
    <mergeCell ref="B15:D15"/>
    <mergeCell ref="E15:R15"/>
    <mergeCell ref="B16:D16"/>
    <mergeCell ref="E16:R16"/>
    <mergeCell ref="B17:D17"/>
    <mergeCell ref="E17:R17"/>
    <mergeCell ref="A9:A11"/>
    <mergeCell ref="E9:G9"/>
    <mergeCell ref="H9:J9"/>
    <mergeCell ref="K9:M9"/>
    <mergeCell ref="N9:P9"/>
    <mergeCell ref="E11:G11"/>
    <mergeCell ref="H11:J11"/>
    <mergeCell ref="K11:M11"/>
    <mergeCell ref="N11:P11"/>
    <mergeCell ref="A12:A14"/>
    <mergeCell ref="B12:D12"/>
    <mergeCell ref="E12:R12"/>
    <mergeCell ref="B13:D13"/>
    <mergeCell ref="E13:R13"/>
    <mergeCell ref="B14:D14"/>
    <mergeCell ref="E14:R14"/>
    <mergeCell ref="Q11:R11"/>
    <mergeCell ref="N7:P7"/>
    <mergeCell ref="B9:D9"/>
    <mergeCell ref="B10:D10"/>
    <mergeCell ref="B11:D11"/>
    <mergeCell ref="Q7:S7"/>
    <mergeCell ref="Q9:R9"/>
    <mergeCell ref="E10:G10"/>
    <mergeCell ref="H10:J10"/>
    <mergeCell ref="K10:M10"/>
    <mergeCell ref="N10:P10"/>
    <mergeCell ref="Q10:R10"/>
    <mergeCell ref="E25:R25"/>
    <mergeCell ref="A25:D25"/>
    <mergeCell ref="A3:D4"/>
    <mergeCell ref="E3:J3"/>
    <mergeCell ref="K3:S3"/>
    <mergeCell ref="E4:G4"/>
    <mergeCell ref="H4:J4"/>
    <mergeCell ref="K4:M4"/>
    <mergeCell ref="N4:P4"/>
    <mergeCell ref="Q4:S4"/>
    <mergeCell ref="N5:P5"/>
    <mergeCell ref="A6:D6"/>
    <mergeCell ref="E6:G6"/>
    <mergeCell ref="H6:J6"/>
    <mergeCell ref="K6:S6"/>
    <mergeCell ref="Q5:S5"/>
    <mergeCell ref="A5:D5"/>
    <mergeCell ref="E5:G5"/>
    <mergeCell ref="H5:J5"/>
    <mergeCell ref="K5:M5"/>
    <mergeCell ref="A7:D7"/>
    <mergeCell ref="E7:G7"/>
    <mergeCell ref="H7:J7"/>
    <mergeCell ref="K7:M7"/>
  </mergeCells>
  <phoneticPr fontId="2"/>
  <conditionalFormatting sqref="Q5 Q9:S11">
    <cfRule type="expression" dxfId="33" priority="20">
      <formula>AND($K$6&lt;&gt;"エコジョーズ+コージェネレーション設備",$Q5="")</formula>
    </cfRule>
    <cfRule type="expression" dxfId="32" priority="21">
      <formula>AND($K$6&lt;&gt;"エコジョーズ+コージェネレーション設備",$Q5&lt;&gt;"")</formula>
    </cfRule>
  </conditionalFormatting>
  <conditionalFormatting sqref="E6:J6">
    <cfRule type="expression" dxfId="31" priority="15">
      <formula>OR(E6="【従来型機器】",E6="【高効率機器】")</formula>
    </cfRule>
  </conditionalFormatting>
  <conditionalFormatting sqref="E8:J8">
    <cfRule type="expression" dxfId="30" priority="12">
      <formula>AND(E6&lt;&gt;"ハイブリッド",E8&lt;&gt;"")</formula>
    </cfRule>
    <cfRule type="expression" dxfId="29" priority="14">
      <formula>E6&lt;&gt;"ハイブリッド"</formula>
    </cfRule>
  </conditionalFormatting>
  <conditionalFormatting sqref="K8:P8">
    <cfRule type="expression" dxfId="28" priority="11">
      <formula>AND($K$6&lt;&gt;"ハイブリッド",K8&lt;&gt;"")</formula>
    </cfRule>
    <cfRule type="expression" dxfId="27" priority="13">
      <formula>$K$6&lt;&gt;"ハイブリッド"</formula>
    </cfRule>
  </conditionalFormatting>
  <conditionalFormatting sqref="N5 N7">
    <cfRule type="expression" dxfId="26" priority="18">
      <formula>AND(OR($K$6="エコキュート"),N5&lt;&gt;"")</formula>
    </cfRule>
    <cfRule type="expression" dxfId="25" priority="19">
      <formula>AND($K$6="エコキュート",N5="")</formula>
    </cfRule>
  </conditionalFormatting>
  <conditionalFormatting sqref="N7:P7">
    <cfRule type="expression" dxfId="24" priority="9">
      <formula>AND($K$6="ハイブリッド",N7&lt;&gt;"")</formula>
    </cfRule>
    <cfRule type="expression" dxfId="23" priority="10">
      <formula>AND($K$6="ハイブリッド",N7="")</formula>
    </cfRule>
  </conditionalFormatting>
  <conditionalFormatting sqref="H7:J7">
    <cfRule type="expression" dxfId="22" priority="7">
      <formula>AND($H$6="ハイブリッド",H7&lt;&gt;"")</formula>
    </cfRule>
    <cfRule type="expression" dxfId="21" priority="8">
      <formula>AND($H$6="ハイブリッド",H7="")</formula>
    </cfRule>
  </conditionalFormatting>
  <dataValidations count="2">
    <dataValidation type="list" allowBlank="1" showInputMessage="1" showErrorMessage="1" sqref="K6:S6">
      <formula1>"エコキュート,エコジョーズ,エコジョーズ+コージェネレーション設備,エコフィール,ハイブリッド"</formula1>
    </dataValidation>
    <dataValidation type="list" allowBlank="1" showInputMessage="1" showErrorMessage="1" sqref="E6:J6">
      <formula1>"【従来型機器】,電気,プロパンガス,灯油,【高効率機器】,エコキュート,エコジョーズ,エコフィール,ハイブリッド"</formula1>
    </dataValidation>
  </dataValidations>
  <printOptions horizontalCentered="1"/>
  <pageMargins left="0.39370078740157483" right="0.39370078740157483" top="0.98425196850393704" bottom="0.98425196850393704" header="0.31496062992125984" footer="0.31496062992125984"/>
  <pageSetup paperSize="9" scale="5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5"/>
  <sheetViews>
    <sheetView zoomScaleNormal="100" zoomScaleSheetLayoutView="100" workbookViewId="0">
      <selection activeCell="E6" sqref="E6:F6"/>
    </sheetView>
  </sheetViews>
  <sheetFormatPr defaultColWidth="9" defaultRowHeight="15"/>
  <cols>
    <col min="1" max="1" width="15.625" style="1" customWidth="1"/>
    <col min="2" max="3" width="5.875" style="1" customWidth="1"/>
    <col min="4" max="4" width="6.625" style="1" customWidth="1"/>
    <col min="5" max="5" width="3.625" style="1" customWidth="1"/>
    <col min="6" max="6" width="6.625" style="1" customWidth="1"/>
    <col min="7" max="7" width="14.875" style="1" bestFit="1" customWidth="1"/>
    <col min="8" max="8" width="3.625" style="1" customWidth="1"/>
    <col min="9" max="9" width="6.625" style="1" customWidth="1"/>
    <col min="10" max="10" width="14.875" style="1" bestFit="1" customWidth="1"/>
    <col min="11" max="16384" width="9" style="1"/>
  </cols>
  <sheetData>
    <row r="1" spans="1:10" ht="16.5">
      <c r="A1" s="19" t="s">
        <v>70</v>
      </c>
    </row>
    <row r="3" spans="1:10" ht="35.1" customHeight="1">
      <c r="A3" s="41"/>
      <c r="B3" s="41"/>
      <c r="C3" s="41"/>
      <c r="D3" s="41"/>
      <c r="E3" s="46" t="s">
        <v>49</v>
      </c>
      <c r="F3" s="46"/>
      <c r="G3" s="46"/>
      <c r="H3" s="46"/>
      <c r="I3" s="46"/>
      <c r="J3" s="46"/>
    </row>
    <row r="4" spans="1:10" ht="35.1" customHeight="1">
      <c r="A4" s="41"/>
      <c r="B4" s="41"/>
      <c r="C4" s="41"/>
      <c r="D4" s="41"/>
      <c r="E4" s="46" t="s">
        <v>50</v>
      </c>
      <c r="F4" s="46"/>
      <c r="G4" s="46"/>
      <c r="H4" s="46" t="s">
        <v>1</v>
      </c>
      <c r="I4" s="46"/>
      <c r="J4" s="46"/>
    </row>
    <row r="5" spans="1:10" s="2" customFormat="1" ht="35.1" customHeight="1">
      <c r="A5" s="26" t="s">
        <v>4</v>
      </c>
      <c r="B5" s="26"/>
      <c r="C5" s="26"/>
      <c r="D5" s="26"/>
      <c r="E5" s="47"/>
      <c r="F5" s="48"/>
      <c r="G5" s="48"/>
      <c r="H5" s="47"/>
      <c r="I5" s="48"/>
      <c r="J5" s="49"/>
    </row>
    <row r="6" spans="1:10" ht="35.1" customHeight="1">
      <c r="A6" s="26" t="s">
        <v>67</v>
      </c>
      <c r="B6" s="29"/>
      <c r="C6" s="29"/>
      <c r="D6" s="29"/>
      <c r="E6" s="107"/>
      <c r="F6" s="108"/>
      <c r="G6" s="3" t="s">
        <v>51</v>
      </c>
      <c r="H6" s="107"/>
      <c r="I6" s="108"/>
      <c r="J6" s="3" t="s">
        <v>51</v>
      </c>
    </row>
    <row r="7" spans="1:10" ht="35.1" customHeight="1">
      <c r="A7" s="102" t="s">
        <v>56</v>
      </c>
      <c r="B7" s="103"/>
      <c r="C7" s="103"/>
      <c r="D7" s="104"/>
      <c r="E7" s="30">
        <v>0.53300000000000003</v>
      </c>
      <c r="F7" s="31"/>
      <c r="G7" s="31"/>
      <c r="H7" s="31"/>
      <c r="I7" s="31"/>
      <c r="J7" s="7" t="s">
        <v>22</v>
      </c>
    </row>
    <row r="8" spans="1:10" ht="35.1" customHeight="1">
      <c r="A8" s="26" t="s">
        <v>55</v>
      </c>
      <c r="B8" s="26"/>
      <c r="C8" s="26"/>
      <c r="D8" s="26"/>
      <c r="E8" s="42">
        <f>ROUND(E6*E7,0)</f>
        <v>0</v>
      </c>
      <c r="F8" s="43"/>
      <c r="G8" s="17" t="s">
        <v>53</v>
      </c>
      <c r="H8" s="42">
        <f>ROUND(H6*E7,0)</f>
        <v>0</v>
      </c>
      <c r="I8" s="43"/>
      <c r="J8" s="13" t="s">
        <v>53</v>
      </c>
    </row>
    <row r="9" spans="1:10" ht="33" customHeight="1">
      <c r="A9" s="26" t="s">
        <v>54</v>
      </c>
      <c r="B9" s="26"/>
      <c r="C9" s="26"/>
      <c r="D9" s="26"/>
      <c r="E9" s="37">
        <f>E8-H8</f>
        <v>0</v>
      </c>
      <c r="F9" s="38"/>
      <c r="G9" s="38"/>
      <c r="H9" s="38"/>
      <c r="I9" s="38"/>
      <c r="J9" s="18" t="s">
        <v>40</v>
      </c>
    </row>
    <row r="10" spans="1:10" ht="33" customHeight="1">
      <c r="A10" s="26" t="s">
        <v>52</v>
      </c>
      <c r="B10" s="26"/>
      <c r="C10" s="26"/>
      <c r="D10" s="26"/>
      <c r="E10" s="105" t="e">
        <f>ROUND(100*E9/E8,2)</f>
        <v>#DIV/0!</v>
      </c>
      <c r="F10" s="106"/>
      <c r="G10" s="106"/>
      <c r="H10" s="106"/>
      <c r="I10" s="106"/>
      <c r="J10" s="18" t="s">
        <v>39</v>
      </c>
    </row>
    <row r="12" spans="1:10">
      <c r="A12" s="1" t="s">
        <v>57</v>
      </c>
    </row>
    <row r="14" spans="1:10" ht="17.25">
      <c r="A14" s="6"/>
      <c r="B14" s="5" t="s">
        <v>36</v>
      </c>
    </row>
    <row r="15" spans="1:10" ht="17.25">
      <c r="A15" s="14"/>
      <c r="B15" s="5" t="s">
        <v>38</v>
      </c>
    </row>
  </sheetData>
  <mergeCells count="19">
    <mergeCell ref="A7:D7"/>
    <mergeCell ref="A6:D6"/>
    <mergeCell ref="A10:D10"/>
    <mergeCell ref="A8:D8"/>
    <mergeCell ref="E9:I9"/>
    <mergeCell ref="E10:I10"/>
    <mergeCell ref="A9:D9"/>
    <mergeCell ref="E8:F8"/>
    <mergeCell ref="H8:I8"/>
    <mergeCell ref="E6:F6"/>
    <mergeCell ref="H6:I6"/>
    <mergeCell ref="E7:I7"/>
    <mergeCell ref="A5:D5"/>
    <mergeCell ref="E5:G5"/>
    <mergeCell ref="H5:J5"/>
    <mergeCell ref="A3:D4"/>
    <mergeCell ref="E3:J3"/>
    <mergeCell ref="E4:G4"/>
    <mergeCell ref="H4:J4"/>
  </mergeCells>
  <phoneticPr fontId="2"/>
  <conditionalFormatting sqref="E8:G8">
    <cfRule type="expression" dxfId="20" priority="24">
      <formula>AND($E$6&lt;&gt;"",#REF!="電気")</formula>
    </cfRule>
  </conditionalFormatting>
  <conditionalFormatting sqref="H8:J8">
    <cfRule type="expression" dxfId="19" priority="21">
      <formula>AND($H$6&lt;&gt;"",#REF!="電気")</formula>
    </cfRule>
  </conditionalFormatting>
  <conditionalFormatting sqref="G6">
    <cfRule type="expression" dxfId="18" priority="2">
      <formula>AND($E$6&lt;&gt;"",#REF!="電気")</formula>
    </cfRule>
  </conditionalFormatting>
  <conditionalFormatting sqref="J6">
    <cfRule type="expression" dxfId="17" priority="1">
      <formula>AND($E$6&lt;&gt;"",#REF!="電気")</formula>
    </cfRule>
  </conditionalFormatting>
  <printOptions horizontalCentered="1"/>
  <pageMargins left="0.59055118110236227" right="0.59055118110236227" top="0.98425196850393704" bottom="0.98425196850393704" header="0.31496062992125984" footer="0.31496062992125984"/>
  <pageSetup paperSize="9" scale="98"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14"/>
  <sheetViews>
    <sheetView zoomScaleNormal="100" zoomScaleSheetLayoutView="85" workbookViewId="0">
      <selection activeCell="E5" sqref="E5:F5"/>
    </sheetView>
  </sheetViews>
  <sheetFormatPr defaultColWidth="9" defaultRowHeight="15"/>
  <cols>
    <col min="1" max="1" width="15.625" style="1" customWidth="1"/>
    <col min="2" max="3" width="5.875" style="1" customWidth="1"/>
    <col min="4" max="4" width="6.625" style="1" customWidth="1"/>
    <col min="5" max="6" width="6.875" style="1" customWidth="1"/>
    <col min="7" max="7" width="15.25" style="1" bestFit="1" customWidth="1"/>
    <col min="8" max="16384" width="9" style="1"/>
  </cols>
  <sheetData>
    <row r="1" spans="1:11" ht="16.5">
      <c r="A1" s="19" t="s">
        <v>68</v>
      </c>
    </row>
    <row r="2" spans="1:11" ht="16.5">
      <c r="A2" s="19" t="s">
        <v>69</v>
      </c>
    </row>
    <row r="4" spans="1:11" ht="69" customHeight="1">
      <c r="A4" s="41"/>
      <c r="B4" s="41"/>
      <c r="C4" s="41"/>
      <c r="D4" s="41"/>
      <c r="E4" s="23" t="s">
        <v>66</v>
      </c>
      <c r="F4" s="24"/>
      <c r="G4" s="25"/>
    </row>
    <row r="5" spans="1:11" ht="34.5" customHeight="1">
      <c r="A5" s="32" t="s">
        <v>7</v>
      </c>
      <c r="B5" s="34" t="s">
        <v>60</v>
      </c>
      <c r="C5" s="35"/>
      <c r="D5" s="36"/>
      <c r="E5" s="39">
        <v>4.8</v>
      </c>
      <c r="F5" s="40"/>
      <c r="G5" s="3" t="s">
        <v>9</v>
      </c>
    </row>
    <row r="6" spans="1:11" ht="34.5" customHeight="1">
      <c r="A6" s="33"/>
      <c r="B6" s="34" t="s">
        <v>63</v>
      </c>
      <c r="C6" s="35"/>
      <c r="D6" s="36"/>
      <c r="E6" s="37">
        <f>ROUND(E5*0.137*24*365,0)</f>
        <v>5761</v>
      </c>
      <c r="F6" s="38"/>
      <c r="G6" s="13" t="s">
        <v>61</v>
      </c>
    </row>
    <row r="7" spans="1:11" ht="35.1" customHeight="1">
      <c r="A7" s="21" t="s">
        <v>20</v>
      </c>
      <c r="B7" s="29" t="s">
        <v>62</v>
      </c>
      <c r="C7" s="29"/>
      <c r="D7" s="29"/>
      <c r="E7" s="30">
        <v>0.53300000000000003</v>
      </c>
      <c r="F7" s="31"/>
      <c r="G7" s="7" t="s">
        <v>22</v>
      </c>
    </row>
    <row r="8" spans="1:11" ht="33" customHeight="1">
      <c r="A8" s="26" t="s">
        <v>54</v>
      </c>
      <c r="B8" s="26"/>
      <c r="C8" s="26"/>
      <c r="D8" s="26"/>
      <c r="E8" s="27">
        <f>ROUND(E6*E7,0)</f>
        <v>3071</v>
      </c>
      <c r="F8" s="28"/>
      <c r="G8" s="13" t="s">
        <v>40</v>
      </c>
    </row>
    <row r="10" spans="1:11">
      <c r="A10" s="22" t="s">
        <v>65</v>
      </c>
      <c r="B10" s="22"/>
      <c r="C10" s="22"/>
      <c r="D10" s="22"/>
      <c r="E10" s="22"/>
      <c r="F10" s="22"/>
      <c r="G10" s="22"/>
      <c r="H10" s="22"/>
      <c r="I10" s="22"/>
      <c r="J10" s="22"/>
      <c r="K10" s="22"/>
    </row>
    <row r="11" spans="1:11">
      <c r="A11" s="22" t="s">
        <v>64</v>
      </c>
      <c r="B11" s="22"/>
      <c r="C11" s="22"/>
      <c r="D11" s="22"/>
      <c r="E11" s="22"/>
      <c r="F11" s="22"/>
      <c r="G11" s="22"/>
      <c r="H11" s="22"/>
      <c r="I11" s="22"/>
      <c r="J11" s="22"/>
      <c r="K11" s="22"/>
    </row>
    <row r="13" spans="1:11" ht="17.25">
      <c r="A13" s="6"/>
      <c r="B13" s="5" t="s">
        <v>36</v>
      </c>
    </row>
    <row r="14" spans="1:11" ht="17.25">
      <c r="A14" s="14"/>
      <c r="B14" s="5" t="s">
        <v>38</v>
      </c>
    </row>
  </sheetData>
  <mergeCells count="13">
    <mergeCell ref="A11:K11"/>
    <mergeCell ref="A4:D4"/>
    <mergeCell ref="E4:G4"/>
    <mergeCell ref="A5:A6"/>
    <mergeCell ref="B5:D5"/>
    <mergeCell ref="E5:F5"/>
    <mergeCell ref="B6:D6"/>
    <mergeCell ref="E6:F6"/>
    <mergeCell ref="B7:D7"/>
    <mergeCell ref="E7:F7"/>
    <mergeCell ref="A8:D8"/>
    <mergeCell ref="E8:F8"/>
    <mergeCell ref="A10:K10"/>
  </mergeCells>
  <phoneticPr fontId="2"/>
  <printOptions horizontalCentered="1"/>
  <pageMargins left="0.59055118110236227" right="0.59055118110236227" top="0.98425196850393704" bottom="0.98425196850393704" header="0.31496062992125984" footer="0.31496062992125984"/>
  <pageSetup paperSize="9" scale="83" fitToHeight="0"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S36"/>
  <sheetViews>
    <sheetView zoomScaleNormal="100" workbookViewId="0">
      <selection activeCell="E5" sqref="E5:G5"/>
    </sheetView>
  </sheetViews>
  <sheetFormatPr defaultColWidth="9" defaultRowHeight="15"/>
  <cols>
    <col min="1" max="1" width="15.625" style="1" customWidth="1"/>
    <col min="2" max="3" width="5.875" style="1" customWidth="1"/>
    <col min="4" max="4" width="6.625" style="1" customWidth="1"/>
    <col min="5" max="5" width="3.625" style="1" customWidth="1"/>
    <col min="6" max="6" width="6.625" style="1" customWidth="1"/>
    <col min="7" max="7" width="14.875" style="1" bestFit="1" customWidth="1"/>
    <col min="8" max="8" width="3.625" style="1" customWidth="1"/>
    <col min="9" max="9" width="6.625" style="1" customWidth="1"/>
    <col min="10" max="10" width="14.875" style="1" bestFit="1" customWidth="1"/>
    <col min="11" max="11" width="3.5" style="1" customWidth="1"/>
    <col min="12" max="12" width="6.625" style="1" customWidth="1"/>
    <col min="13" max="13" width="15.25" style="1" bestFit="1" customWidth="1"/>
    <col min="14" max="14" width="3.625" style="1" customWidth="1"/>
    <col min="15" max="15" width="6.625" style="1" customWidth="1"/>
    <col min="16" max="16" width="15.25" style="1" bestFit="1" customWidth="1"/>
    <col min="17" max="17" width="3.625" style="1" customWidth="1"/>
    <col min="18" max="18" width="6.625" style="1" customWidth="1"/>
    <col min="19" max="19" width="15.25" style="1" bestFit="1" customWidth="1"/>
    <col min="20" max="16384" width="9" style="1"/>
  </cols>
  <sheetData>
    <row r="1" spans="1:19" ht="16.5">
      <c r="A1" s="19" t="s">
        <v>71</v>
      </c>
    </row>
    <row r="3" spans="1:19" ht="35.1" customHeight="1">
      <c r="A3" s="41"/>
      <c r="B3" s="41"/>
      <c r="C3" s="41"/>
      <c r="D3" s="41"/>
      <c r="E3" s="46" t="s">
        <v>0</v>
      </c>
      <c r="F3" s="46"/>
      <c r="G3" s="46"/>
      <c r="H3" s="46"/>
      <c r="I3" s="46"/>
      <c r="J3" s="46"/>
      <c r="K3" s="46" t="s">
        <v>1</v>
      </c>
      <c r="L3" s="46"/>
      <c r="M3" s="46"/>
      <c r="N3" s="46"/>
      <c r="O3" s="46"/>
      <c r="P3" s="46"/>
      <c r="Q3" s="46"/>
      <c r="R3" s="46"/>
      <c r="S3" s="46"/>
    </row>
    <row r="4" spans="1:19" ht="35.1" customHeight="1">
      <c r="A4" s="41"/>
      <c r="B4" s="41"/>
      <c r="C4" s="41"/>
      <c r="D4" s="41"/>
      <c r="E4" s="46" t="s">
        <v>2</v>
      </c>
      <c r="F4" s="46"/>
      <c r="G4" s="46"/>
      <c r="H4" s="46" t="s">
        <v>3</v>
      </c>
      <c r="I4" s="46"/>
      <c r="J4" s="46"/>
      <c r="K4" s="46" t="s">
        <v>2</v>
      </c>
      <c r="L4" s="46"/>
      <c r="M4" s="46"/>
      <c r="N4" s="46" t="s">
        <v>3</v>
      </c>
      <c r="O4" s="46"/>
      <c r="P4" s="46"/>
      <c r="Q4" s="46" t="s">
        <v>73</v>
      </c>
      <c r="R4" s="46"/>
      <c r="S4" s="46"/>
    </row>
    <row r="5" spans="1:19" s="2" customFormat="1" ht="35.1" customHeight="1">
      <c r="A5" s="26" t="s">
        <v>4</v>
      </c>
      <c r="B5" s="26"/>
      <c r="C5" s="26"/>
      <c r="D5" s="26"/>
      <c r="E5" s="47" t="s">
        <v>72</v>
      </c>
      <c r="F5" s="48"/>
      <c r="G5" s="48"/>
      <c r="H5" s="47" t="s">
        <v>72</v>
      </c>
      <c r="I5" s="48"/>
      <c r="J5" s="49"/>
      <c r="K5" s="58" t="s">
        <v>72</v>
      </c>
      <c r="L5" s="56"/>
      <c r="M5" s="56"/>
      <c r="N5" s="47" t="s">
        <v>72</v>
      </c>
      <c r="O5" s="48"/>
      <c r="P5" s="49"/>
      <c r="Q5" s="56"/>
      <c r="R5" s="56"/>
      <c r="S5" s="57"/>
    </row>
    <row r="6" spans="1:19" s="2" customFormat="1" ht="35.1" customHeight="1">
      <c r="A6" s="26" t="s">
        <v>5</v>
      </c>
      <c r="B6" s="26"/>
      <c r="C6" s="26"/>
      <c r="D6" s="26"/>
      <c r="E6" s="50" t="s">
        <v>78</v>
      </c>
      <c r="F6" s="51"/>
      <c r="G6" s="51"/>
      <c r="H6" s="50" t="s">
        <v>77</v>
      </c>
      <c r="I6" s="51"/>
      <c r="J6" s="51"/>
      <c r="K6" s="52" t="s">
        <v>74</v>
      </c>
      <c r="L6" s="53"/>
      <c r="M6" s="53"/>
      <c r="N6" s="54"/>
      <c r="O6" s="54"/>
      <c r="P6" s="54"/>
      <c r="Q6" s="53"/>
      <c r="R6" s="53"/>
      <c r="S6" s="55"/>
    </row>
    <row r="7" spans="1:19" ht="49.5" customHeight="1">
      <c r="A7" s="26" t="s">
        <v>76</v>
      </c>
      <c r="B7" s="29"/>
      <c r="C7" s="29"/>
      <c r="D7" s="29"/>
      <c r="E7" s="39">
        <v>2.2999999999999998</v>
      </c>
      <c r="F7" s="40"/>
      <c r="G7" s="40"/>
      <c r="H7" s="39">
        <v>0.86</v>
      </c>
      <c r="I7" s="40"/>
      <c r="J7" s="59"/>
      <c r="K7" s="60">
        <v>4.9000000000000004</v>
      </c>
      <c r="L7" s="61"/>
      <c r="M7" s="61"/>
      <c r="N7" s="62"/>
      <c r="O7" s="63"/>
      <c r="P7" s="64"/>
      <c r="Q7" s="65" t="s">
        <v>6</v>
      </c>
      <c r="R7" s="65"/>
      <c r="S7" s="66"/>
    </row>
    <row r="8" spans="1:19" ht="49.5" customHeight="1">
      <c r="A8" s="26" t="s">
        <v>75</v>
      </c>
      <c r="B8" s="29"/>
      <c r="C8" s="29"/>
      <c r="D8" s="29"/>
      <c r="E8" s="39"/>
      <c r="F8" s="40"/>
      <c r="G8" s="40"/>
      <c r="H8" s="39"/>
      <c r="I8" s="40"/>
      <c r="J8" s="59"/>
      <c r="K8" s="60">
        <v>0.95</v>
      </c>
      <c r="L8" s="61"/>
      <c r="M8" s="61"/>
      <c r="N8" s="62">
        <v>0.86</v>
      </c>
      <c r="O8" s="63"/>
      <c r="P8" s="64"/>
      <c r="Q8" s="65" t="s">
        <v>6</v>
      </c>
      <c r="R8" s="65"/>
      <c r="S8" s="66"/>
    </row>
    <row r="9" spans="1:19" ht="34.5" customHeight="1">
      <c r="A9" s="26" t="s">
        <v>7</v>
      </c>
      <c r="B9" s="34" t="s">
        <v>8</v>
      </c>
      <c r="C9" s="35"/>
      <c r="D9" s="36"/>
      <c r="E9" s="30" t="s">
        <v>6</v>
      </c>
      <c r="F9" s="31"/>
      <c r="G9" s="31"/>
      <c r="H9" s="30" t="s">
        <v>6</v>
      </c>
      <c r="I9" s="31"/>
      <c r="J9" s="69"/>
      <c r="K9" s="31" t="s">
        <v>6</v>
      </c>
      <c r="L9" s="31"/>
      <c r="M9" s="31"/>
      <c r="N9" s="72" t="s">
        <v>6</v>
      </c>
      <c r="O9" s="73"/>
      <c r="P9" s="74"/>
      <c r="Q9" s="67"/>
      <c r="R9" s="68"/>
      <c r="S9" s="3" t="s">
        <v>9</v>
      </c>
    </row>
    <row r="10" spans="1:19" ht="34.5" customHeight="1">
      <c r="A10" s="29"/>
      <c r="B10" s="34" t="s">
        <v>10</v>
      </c>
      <c r="C10" s="35"/>
      <c r="D10" s="36"/>
      <c r="E10" s="30" t="s">
        <v>6</v>
      </c>
      <c r="F10" s="31"/>
      <c r="G10" s="31"/>
      <c r="H10" s="30" t="s">
        <v>6</v>
      </c>
      <c r="I10" s="31"/>
      <c r="J10" s="69"/>
      <c r="K10" s="31" t="s">
        <v>6</v>
      </c>
      <c r="L10" s="31"/>
      <c r="M10" s="31"/>
      <c r="N10" s="30" t="s">
        <v>6</v>
      </c>
      <c r="O10" s="31"/>
      <c r="P10" s="69"/>
      <c r="Q10" s="67"/>
      <c r="R10" s="68"/>
      <c r="S10" s="3" t="s">
        <v>9</v>
      </c>
    </row>
    <row r="11" spans="1:19" ht="34.5" customHeight="1">
      <c r="A11" s="29"/>
      <c r="B11" s="34" t="s">
        <v>11</v>
      </c>
      <c r="C11" s="35"/>
      <c r="D11" s="36"/>
      <c r="E11" s="30" t="s">
        <v>6</v>
      </c>
      <c r="F11" s="31"/>
      <c r="G11" s="31"/>
      <c r="H11" s="30" t="s">
        <v>6</v>
      </c>
      <c r="I11" s="31"/>
      <c r="J11" s="69"/>
      <c r="K11" s="31" t="s">
        <v>6</v>
      </c>
      <c r="L11" s="31"/>
      <c r="M11" s="31"/>
      <c r="N11" s="75" t="s">
        <v>6</v>
      </c>
      <c r="O11" s="65"/>
      <c r="P11" s="76"/>
      <c r="Q11" s="67"/>
      <c r="R11" s="68"/>
      <c r="S11" s="3" t="s">
        <v>9</v>
      </c>
    </row>
    <row r="12" spans="1:19" ht="34.5" customHeight="1">
      <c r="A12" s="29" t="s">
        <v>13</v>
      </c>
      <c r="B12" s="29" t="s">
        <v>14</v>
      </c>
      <c r="C12" s="29"/>
      <c r="D12" s="29"/>
      <c r="E12" s="30">
        <v>3.6</v>
      </c>
      <c r="F12" s="31"/>
      <c r="G12" s="31"/>
      <c r="H12" s="31"/>
      <c r="I12" s="31"/>
      <c r="J12" s="31"/>
      <c r="K12" s="31"/>
      <c r="L12" s="31"/>
      <c r="M12" s="31"/>
      <c r="N12" s="31"/>
      <c r="O12" s="31"/>
      <c r="P12" s="31"/>
      <c r="Q12" s="31"/>
      <c r="R12" s="31"/>
      <c r="S12" s="7" t="s">
        <v>15</v>
      </c>
    </row>
    <row r="13" spans="1:19" ht="35.1" customHeight="1">
      <c r="A13" s="29"/>
      <c r="B13" s="29" t="s">
        <v>16</v>
      </c>
      <c r="C13" s="29"/>
      <c r="D13" s="29"/>
      <c r="E13" s="70">
        <v>50.08</v>
      </c>
      <c r="F13" s="71"/>
      <c r="G13" s="71"/>
      <c r="H13" s="71"/>
      <c r="I13" s="71"/>
      <c r="J13" s="71"/>
      <c r="K13" s="71"/>
      <c r="L13" s="71"/>
      <c r="M13" s="71"/>
      <c r="N13" s="71"/>
      <c r="O13" s="71"/>
      <c r="P13" s="71"/>
      <c r="Q13" s="71"/>
      <c r="R13" s="71"/>
      <c r="S13" s="7" t="s">
        <v>17</v>
      </c>
    </row>
    <row r="14" spans="1:19" ht="35.1" customHeight="1">
      <c r="A14" s="29"/>
      <c r="B14" s="29" t="s">
        <v>18</v>
      </c>
      <c r="C14" s="29"/>
      <c r="D14" s="29"/>
      <c r="E14" s="70">
        <v>36.49</v>
      </c>
      <c r="F14" s="71"/>
      <c r="G14" s="71"/>
      <c r="H14" s="71"/>
      <c r="I14" s="71"/>
      <c r="J14" s="71"/>
      <c r="K14" s="71"/>
      <c r="L14" s="71"/>
      <c r="M14" s="71"/>
      <c r="N14" s="71"/>
      <c r="O14" s="71"/>
      <c r="P14" s="71"/>
      <c r="Q14" s="71"/>
      <c r="R14" s="71"/>
      <c r="S14" s="7" t="s">
        <v>19</v>
      </c>
    </row>
    <row r="15" spans="1:19" ht="35.1" customHeight="1">
      <c r="A15" s="29" t="s">
        <v>20</v>
      </c>
      <c r="B15" s="29" t="s">
        <v>21</v>
      </c>
      <c r="C15" s="29"/>
      <c r="D15" s="29"/>
      <c r="E15" s="30">
        <v>0.53300000000000003</v>
      </c>
      <c r="F15" s="31"/>
      <c r="G15" s="31"/>
      <c r="H15" s="31"/>
      <c r="I15" s="31"/>
      <c r="J15" s="31"/>
      <c r="K15" s="31"/>
      <c r="L15" s="31"/>
      <c r="M15" s="31"/>
      <c r="N15" s="31"/>
      <c r="O15" s="31"/>
      <c r="P15" s="31"/>
      <c r="Q15" s="31"/>
      <c r="R15" s="31"/>
      <c r="S15" s="7" t="s">
        <v>22</v>
      </c>
    </row>
    <row r="16" spans="1:19" ht="35.1" customHeight="1">
      <c r="A16" s="29"/>
      <c r="B16" s="29" t="s">
        <v>23</v>
      </c>
      <c r="C16" s="29"/>
      <c r="D16" s="29"/>
      <c r="E16" s="70">
        <v>3</v>
      </c>
      <c r="F16" s="71"/>
      <c r="G16" s="71"/>
      <c r="H16" s="71"/>
      <c r="I16" s="71"/>
      <c r="J16" s="71"/>
      <c r="K16" s="71"/>
      <c r="L16" s="71"/>
      <c r="M16" s="71"/>
      <c r="N16" s="71"/>
      <c r="O16" s="71"/>
      <c r="P16" s="71"/>
      <c r="Q16" s="71"/>
      <c r="R16" s="71"/>
      <c r="S16" s="7" t="s">
        <v>24</v>
      </c>
    </row>
    <row r="17" spans="1:19" ht="35.1" customHeight="1">
      <c r="A17" s="29"/>
      <c r="B17" s="29" t="s">
        <v>25</v>
      </c>
      <c r="C17" s="29"/>
      <c r="D17" s="29"/>
      <c r="E17" s="70">
        <v>2.4900000000000002</v>
      </c>
      <c r="F17" s="71"/>
      <c r="G17" s="71"/>
      <c r="H17" s="71"/>
      <c r="I17" s="71"/>
      <c r="J17" s="71"/>
      <c r="K17" s="71"/>
      <c r="L17" s="71"/>
      <c r="M17" s="71"/>
      <c r="N17" s="71"/>
      <c r="O17" s="71"/>
      <c r="P17" s="71"/>
      <c r="Q17" s="71"/>
      <c r="R17" s="71"/>
      <c r="S17" s="7" t="s">
        <v>26</v>
      </c>
    </row>
    <row r="18" spans="1:19" ht="35.1" customHeight="1">
      <c r="A18" s="26" t="s">
        <v>41</v>
      </c>
      <c r="B18" s="26"/>
      <c r="C18" s="26"/>
      <c r="D18" s="26"/>
      <c r="E18" s="80">
        <f>ROUND(E15/E12*1000/E7,0)</f>
        <v>64</v>
      </c>
      <c r="F18" s="81"/>
      <c r="G18" s="8" t="s">
        <v>27</v>
      </c>
      <c r="H18" s="80">
        <f>ROUND(E15/E12*1000/H7,0)</f>
        <v>172</v>
      </c>
      <c r="I18" s="81"/>
      <c r="J18" s="9" t="s">
        <v>27</v>
      </c>
      <c r="K18" s="80">
        <f>ROUND(E15/E12*1000/K7,0)</f>
        <v>30</v>
      </c>
      <c r="L18" s="81"/>
      <c r="M18" s="8" t="s">
        <v>27</v>
      </c>
      <c r="N18" s="98" t="s">
        <v>6</v>
      </c>
      <c r="O18" s="78"/>
      <c r="P18" s="79"/>
      <c r="Q18" s="77" t="s">
        <v>6</v>
      </c>
      <c r="R18" s="78"/>
      <c r="S18" s="79"/>
    </row>
    <row r="19" spans="1:19" ht="35.1" customHeight="1">
      <c r="A19" s="26" t="s">
        <v>42</v>
      </c>
      <c r="B19" s="26"/>
      <c r="C19" s="26"/>
      <c r="D19" s="26"/>
      <c r="E19" s="80">
        <f>IF(E6&lt;&gt;"ハイブリッド",ROUND(E16/E13*1000/E7,0),ROUND(E16/E13*1000/E8,0))</f>
        <v>26</v>
      </c>
      <c r="F19" s="81"/>
      <c r="G19" s="8" t="s">
        <v>27</v>
      </c>
      <c r="H19" s="80">
        <f>IF(H6&lt;&gt;"ハイブリッド",ROUND(E16/E13*1000/H7,0),ROUND(E16/E13*1000/H8,0))</f>
        <v>70</v>
      </c>
      <c r="I19" s="81"/>
      <c r="J19" s="9" t="s">
        <v>27</v>
      </c>
      <c r="K19" s="80">
        <f>IF(K6&lt;&gt;"ハイブリッド",ROUND(E16/E13*1000/K7,0),ROUND(E16/E13*1000/K8,0))</f>
        <v>63</v>
      </c>
      <c r="L19" s="81"/>
      <c r="M19" s="8" t="s">
        <v>27</v>
      </c>
      <c r="N19" s="80">
        <f>IF(K6&lt;&gt;"ハイブリッド",ROUND(E16/E13*1000/N7,0),ROUND(E16/E13*1000/N8,0))</f>
        <v>70</v>
      </c>
      <c r="O19" s="81"/>
      <c r="P19" s="9" t="s">
        <v>27</v>
      </c>
      <c r="Q19" s="77" t="s">
        <v>6</v>
      </c>
      <c r="R19" s="78"/>
      <c r="S19" s="79"/>
    </row>
    <row r="20" spans="1:19" ht="35.1" customHeight="1">
      <c r="A20" s="26" t="s">
        <v>43</v>
      </c>
      <c r="B20" s="26"/>
      <c r="C20" s="26"/>
      <c r="D20" s="26"/>
      <c r="E20" s="82">
        <f>ROUND(E17/E14*1000/E7,0)</f>
        <v>30</v>
      </c>
      <c r="F20" s="83"/>
      <c r="G20" s="10" t="s">
        <v>27</v>
      </c>
      <c r="H20" s="82">
        <f>ROUND(E17/E14*1000/H7,0)</f>
        <v>79</v>
      </c>
      <c r="I20" s="83"/>
      <c r="J20" s="11" t="s">
        <v>27</v>
      </c>
      <c r="K20" s="82">
        <f>ROUND(E17/E14*1000/K7,0)</f>
        <v>14</v>
      </c>
      <c r="L20" s="83"/>
      <c r="M20" s="10" t="s">
        <v>27</v>
      </c>
      <c r="N20" s="82" t="e">
        <f>ROUND(E17/E14*1000/N7,0)</f>
        <v>#DIV/0!</v>
      </c>
      <c r="O20" s="83"/>
      <c r="P20" s="11" t="s">
        <v>27</v>
      </c>
      <c r="Q20" s="84" t="s">
        <v>6</v>
      </c>
      <c r="R20" s="85"/>
      <c r="S20" s="86"/>
    </row>
    <row r="21" spans="1:19" ht="35.1" customHeight="1">
      <c r="A21" s="26" t="s">
        <v>44</v>
      </c>
      <c r="B21" s="26"/>
      <c r="C21" s="26"/>
      <c r="D21" s="26"/>
      <c r="E21" s="87">
        <f>IF(K7&lt;&gt;"",IF(OR(E6="電気",E6="エコキュート"),IFERROR(E18,0),IF(OR(E6="プロパンガス",E6="エコジョーズ"),IFERROR(E19,0),IF(OR(E6="灯油",E6="エコフィール"),IFERROR(E20,0),IF(E6="ハイブリッド",IFERROR(ROUND(E18*0.7+E19*0.3,0),0),)))),0)</f>
        <v>64</v>
      </c>
      <c r="F21" s="88"/>
      <c r="G21" s="11" t="s">
        <v>81</v>
      </c>
      <c r="H21" s="87">
        <f>IF(OR(N7&lt;&gt;"",N8&lt;&gt;""),IF(OR(H6="電気",H6="エコキュート"),IFERROR(H18,0),IF(OR(H6="プロパンガス",H6="エコジョーズ"),IFERROR(H19,0),IF(OR(H6="灯油",H6="エコフィール"),IFERROR(H20,0),IF(H6="ハイブリッド",IFERROR(H19,0),)))),)</f>
        <v>70</v>
      </c>
      <c r="I21" s="88"/>
      <c r="J21" s="11" t="s">
        <v>28</v>
      </c>
      <c r="K21" s="89">
        <f>IF(E7&lt;&gt;"",IF(K6="エコキュート",IFERROR(K18,0),IF(OR(K6="エコジョーズ",K6="エコジョーズ+コージェネレーション設備"),IFERROR(K19,0),IF(K6="エコフィール",IFERROR(K20,0),IF(K6="ハイブリッド",IFERROR(ROUND(K18*0.7+K19*0.3,0),0),)))),)</f>
        <v>40</v>
      </c>
      <c r="L21" s="88"/>
      <c r="M21" s="11" t="s">
        <v>81</v>
      </c>
      <c r="N21" s="87">
        <f>IF(OR(H7&lt;&gt;"",H8&lt;&gt;""),IF(OR(K6="エコジョーズ",K6="エコジョーズ+コージェネレーション設備"),IFERROR(N19,0),IF(K6="エコフィール",IFERROR(N20,0),IF(K6="ハイブリッド",IFERROR(N19,0),))),)</f>
        <v>70</v>
      </c>
      <c r="O21" s="88"/>
      <c r="P21" s="11" t="s">
        <v>28</v>
      </c>
      <c r="Q21" s="99">
        <f>ROUND((Q11/14)*E16,0)</f>
        <v>0</v>
      </c>
      <c r="R21" s="100"/>
      <c r="S21" s="11" t="s">
        <v>29</v>
      </c>
    </row>
    <row r="22" spans="1:19" ht="33" customHeight="1">
      <c r="A22" s="26" t="s">
        <v>45</v>
      </c>
      <c r="B22" s="26"/>
      <c r="C22" s="26"/>
      <c r="D22" s="26"/>
      <c r="E22" s="72" t="s">
        <v>30</v>
      </c>
      <c r="F22" s="73"/>
      <c r="G22" s="74"/>
      <c r="H22" s="101" t="s">
        <v>30</v>
      </c>
      <c r="I22" s="73"/>
      <c r="J22" s="73"/>
      <c r="K22" s="30" t="s">
        <v>30</v>
      </c>
      <c r="L22" s="31"/>
      <c r="M22" s="69"/>
      <c r="N22" s="73" t="s">
        <v>30</v>
      </c>
      <c r="O22" s="73"/>
      <c r="P22" s="73"/>
      <c r="Q22" s="80">
        <f>ROUND(Q9*E15+((Q10/14)/H7)*E16,0)</f>
        <v>0</v>
      </c>
      <c r="R22" s="81"/>
      <c r="S22" s="12" t="s">
        <v>31</v>
      </c>
    </row>
    <row r="23" spans="1:19" ht="33" customHeight="1">
      <c r="A23" s="26" t="s">
        <v>46</v>
      </c>
      <c r="B23" s="26"/>
      <c r="C23" s="26"/>
      <c r="D23" s="26"/>
      <c r="E23" s="92" t="s">
        <v>79</v>
      </c>
      <c r="F23" s="93"/>
      <c r="G23" s="94"/>
      <c r="H23" s="90">
        <f>ROUND(100*(E21-K21)/E21,2)</f>
        <v>37.5</v>
      </c>
      <c r="I23" s="91"/>
      <c r="J23" s="15" t="s">
        <v>39</v>
      </c>
      <c r="K23" s="92" t="s">
        <v>80</v>
      </c>
      <c r="L23" s="93"/>
      <c r="M23" s="93"/>
      <c r="N23" s="90">
        <f>ROUND(100*(H21-N21)/H21,2)</f>
        <v>0</v>
      </c>
      <c r="O23" s="91"/>
      <c r="P23" s="15" t="s">
        <v>39</v>
      </c>
      <c r="Q23" s="90" t="e">
        <f>ROUND(100*(Q22-Q21)/Q22,2)</f>
        <v>#DIV/0!</v>
      </c>
      <c r="R23" s="91"/>
      <c r="S23" s="13" t="s">
        <v>32</v>
      </c>
    </row>
    <row r="24" spans="1:19" ht="33" customHeight="1">
      <c r="A24" s="26" t="s">
        <v>47</v>
      </c>
      <c r="B24" s="26"/>
      <c r="C24" s="26"/>
      <c r="D24" s="26"/>
      <c r="E24" s="95"/>
      <c r="F24" s="96"/>
      <c r="G24" s="97"/>
      <c r="H24" s="42">
        <f>ROUND(870*(H23/100),0)</f>
        <v>326</v>
      </c>
      <c r="I24" s="43"/>
      <c r="J24" s="15" t="s">
        <v>40</v>
      </c>
      <c r="K24" s="95"/>
      <c r="L24" s="96"/>
      <c r="M24" s="96"/>
      <c r="N24" s="42">
        <f>ROUND(1750*(N23/100),0)</f>
        <v>0</v>
      </c>
      <c r="O24" s="43"/>
      <c r="P24" s="15" t="s">
        <v>40</v>
      </c>
      <c r="Q24" s="42" t="e">
        <f>ROUND(1750*(Q23/100),0)</f>
        <v>#DIV/0!</v>
      </c>
      <c r="R24" s="43"/>
      <c r="S24" s="13" t="s">
        <v>40</v>
      </c>
    </row>
    <row r="25" spans="1:19" ht="33" customHeight="1">
      <c r="A25" s="44" t="s">
        <v>82</v>
      </c>
      <c r="B25" s="45"/>
      <c r="C25" s="45"/>
      <c r="D25" s="45"/>
      <c r="E25" s="42">
        <f>IFERROR(H24,0)+IFERROR(N24,0)+IFERROR(Q24,0)</f>
        <v>326</v>
      </c>
      <c r="F25" s="43"/>
      <c r="G25" s="43"/>
      <c r="H25" s="43"/>
      <c r="I25" s="43"/>
      <c r="J25" s="43"/>
      <c r="K25" s="43"/>
      <c r="L25" s="43"/>
      <c r="M25" s="43"/>
      <c r="N25" s="43"/>
      <c r="O25" s="43"/>
      <c r="P25" s="43"/>
      <c r="Q25" s="43"/>
      <c r="R25" s="43"/>
      <c r="S25" s="13" t="s">
        <v>40</v>
      </c>
    </row>
    <row r="26" spans="1:19">
      <c r="M26" s="4"/>
    </row>
    <row r="27" spans="1:19">
      <c r="A27" s="1" t="s">
        <v>33</v>
      </c>
    </row>
    <row r="28" spans="1:19">
      <c r="A28" s="1" t="s">
        <v>34</v>
      </c>
    </row>
    <row r="29" spans="1:19">
      <c r="A29" s="1" t="s">
        <v>58</v>
      </c>
    </row>
    <row r="30" spans="1:19">
      <c r="A30" s="1" t="s">
        <v>35</v>
      </c>
    </row>
    <row r="31" spans="1:19">
      <c r="A31" s="1" t="s">
        <v>48</v>
      </c>
    </row>
    <row r="32" spans="1:19">
      <c r="A32" s="1" t="s">
        <v>59</v>
      </c>
    </row>
    <row r="34" spans="1:2" ht="17.25">
      <c r="A34" s="6"/>
      <c r="B34" s="5" t="s">
        <v>36</v>
      </c>
    </row>
    <row r="35" spans="1:2" ht="17.25">
      <c r="A35" s="20"/>
      <c r="B35" s="5" t="s">
        <v>37</v>
      </c>
    </row>
    <row r="36" spans="1:2" ht="17.25">
      <c r="A36" s="14"/>
      <c r="B36" s="5" t="s">
        <v>38</v>
      </c>
    </row>
  </sheetData>
  <mergeCells count="105">
    <mergeCell ref="A5:D5"/>
    <mergeCell ref="E5:G5"/>
    <mergeCell ref="H5:J5"/>
    <mergeCell ref="K5:M5"/>
    <mergeCell ref="N5:P5"/>
    <mergeCell ref="Q5:S5"/>
    <mergeCell ref="A3:D4"/>
    <mergeCell ref="E3:J3"/>
    <mergeCell ref="K3:S3"/>
    <mergeCell ref="E4:G4"/>
    <mergeCell ref="H4:J4"/>
    <mergeCell ref="K4:M4"/>
    <mergeCell ref="N4:P4"/>
    <mergeCell ref="Q4:S4"/>
    <mergeCell ref="A8:D8"/>
    <mergeCell ref="E8:G8"/>
    <mergeCell ref="H8:J8"/>
    <mergeCell ref="K8:M8"/>
    <mergeCell ref="N8:P8"/>
    <mergeCell ref="Q8:S8"/>
    <mergeCell ref="A6:D6"/>
    <mergeCell ref="E6:G6"/>
    <mergeCell ref="H6:J6"/>
    <mergeCell ref="K6:S6"/>
    <mergeCell ref="A7:D7"/>
    <mergeCell ref="E7:G7"/>
    <mergeCell ref="H7:J7"/>
    <mergeCell ref="K7:M7"/>
    <mergeCell ref="N7:P7"/>
    <mergeCell ref="Q7:S7"/>
    <mergeCell ref="Q9:R9"/>
    <mergeCell ref="B10:D10"/>
    <mergeCell ref="E10:G10"/>
    <mergeCell ref="H10:J10"/>
    <mergeCell ref="K10:M10"/>
    <mergeCell ref="N10:P10"/>
    <mergeCell ref="Q10:R10"/>
    <mergeCell ref="A9:A11"/>
    <mergeCell ref="B9:D9"/>
    <mergeCell ref="E9:G9"/>
    <mergeCell ref="H9:J9"/>
    <mergeCell ref="K9:M9"/>
    <mergeCell ref="N9:P9"/>
    <mergeCell ref="B11:D11"/>
    <mergeCell ref="E11:G11"/>
    <mergeCell ref="H11:J11"/>
    <mergeCell ref="K11:M11"/>
    <mergeCell ref="N11:P11"/>
    <mergeCell ref="Q11:R11"/>
    <mergeCell ref="A12:A14"/>
    <mergeCell ref="B12:D12"/>
    <mergeCell ref="E12:R12"/>
    <mergeCell ref="B13:D13"/>
    <mergeCell ref="E13:R13"/>
    <mergeCell ref="B14:D14"/>
    <mergeCell ref="E14:R14"/>
    <mergeCell ref="A18:D18"/>
    <mergeCell ref="E18:F18"/>
    <mergeCell ref="H18:I18"/>
    <mergeCell ref="K18:L18"/>
    <mergeCell ref="N18:P18"/>
    <mergeCell ref="Q18:S18"/>
    <mergeCell ref="A15:A17"/>
    <mergeCell ref="B15:D15"/>
    <mergeCell ref="E15:R15"/>
    <mergeCell ref="B16:D16"/>
    <mergeCell ref="E16:R16"/>
    <mergeCell ref="B17:D17"/>
    <mergeCell ref="E17:R17"/>
    <mergeCell ref="A20:D20"/>
    <mergeCell ref="E20:F20"/>
    <mergeCell ref="H20:I20"/>
    <mergeCell ref="K20:L20"/>
    <mergeCell ref="N20:O20"/>
    <mergeCell ref="Q20:S20"/>
    <mergeCell ref="A19:D19"/>
    <mergeCell ref="E19:F19"/>
    <mergeCell ref="H19:I19"/>
    <mergeCell ref="K19:L19"/>
    <mergeCell ref="N19:O19"/>
    <mergeCell ref="Q19:S19"/>
    <mergeCell ref="A22:D22"/>
    <mergeCell ref="E22:G22"/>
    <mergeCell ref="H22:J22"/>
    <mergeCell ref="K22:M22"/>
    <mergeCell ref="N22:P22"/>
    <mergeCell ref="Q22:R22"/>
    <mergeCell ref="A21:D21"/>
    <mergeCell ref="E21:F21"/>
    <mergeCell ref="H21:I21"/>
    <mergeCell ref="K21:L21"/>
    <mergeCell ref="N21:O21"/>
    <mergeCell ref="Q21:R21"/>
    <mergeCell ref="A25:D25"/>
    <mergeCell ref="E25:R25"/>
    <mergeCell ref="A23:D23"/>
    <mergeCell ref="E23:G24"/>
    <mergeCell ref="H23:I23"/>
    <mergeCell ref="K23:M24"/>
    <mergeCell ref="N23:O23"/>
    <mergeCell ref="Q23:R23"/>
    <mergeCell ref="A24:D24"/>
    <mergeCell ref="H24:I24"/>
    <mergeCell ref="N24:O24"/>
    <mergeCell ref="Q24:R24"/>
  </mergeCells>
  <phoneticPr fontId="2"/>
  <conditionalFormatting sqref="Q5 Q9:S11">
    <cfRule type="expression" dxfId="16" priority="12">
      <formula>AND($K$6&lt;&gt;"エコジョーズ+コージェネレーション設備",$Q5="")</formula>
    </cfRule>
    <cfRule type="expression" dxfId="15" priority="13">
      <formula>AND($K$6&lt;&gt;"エコジョーズ+コージェネレーション設備",$Q5&lt;&gt;"")</formula>
    </cfRule>
  </conditionalFormatting>
  <conditionalFormatting sqref="E6:J6">
    <cfRule type="expression" dxfId="14" priority="9">
      <formula>OR(E6="【従来型機器】",E6="【高効率機器】")</formula>
    </cfRule>
  </conditionalFormatting>
  <conditionalFormatting sqref="E8:J8">
    <cfRule type="expression" dxfId="13" priority="6">
      <formula>AND(E6&lt;&gt;"ハイブリッド",E8&lt;&gt;"")</formula>
    </cfRule>
    <cfRule type="expression" dxfId="12" priority="8">
      <formula>E6&lt;&gt;"ハイブリッド"</formula>
    </cfRule>
  </conditionalFormatting>
  <conditionalFormatting sqref="K8:P8">
    <cfRule type="expression" dxfId="11" priority="5">
      <formula>AND($K$6&lt;&gt;"ハイブリッド",K8&lt;&gt;"")</formula>
    </cfRule>
    <cfRule type="expression" dxfId="10" priority="7">
      <formula>$K$6&lt;&gt;"ハイブリッド"</formula>
    </cfRule>
  </conditionalFormatting>
  <conditionalFormatting sqref="N5 N7">
    <cfRule type="expression" dxfId="9" priority="10">
      <formula>AND(OR($K$6="エコキュート"),N5&lt;&gt;"")</formula>
    </cfRule>
    <cfRule type="expression" dxfId="8" priority="11">
      <formula>AND($K$6="エコキュート",N5="")</formula>
    </cfRule>
  </conditionalFormatting>
  <conditionalFormatting sqref="N7:P7">
    <cfRule type="expression" dxfId="7" priority="3">
      <formula>AND($K$6="ハイブリッド",N7&lt;&gt;"")</formula>
    </cfRule>
    <cfRule type="expression" dxfId="6" priority="4">
      <formula>AND($K$6="ハイブリッド",N7="")</formula>
    </cfRule>
  </conditionalFormatting>
  <conditionalFormatting sqref="H7:J7">
    <cfRule type="expression" dxfId="5" priority="1">
      <formula>AND($H$6="ハイブリッド",H7&lt;&gt;"")</formula>
    </cfRule>
    <cfRule type="expression" dxfId="4" priority="2">
      <formula>AND($H$6="ハイブリッド",H7="")</formula>
    </cfRule>
  </conditionalFormatting>
  <dataValidations count="2">
    <dataValidation type="list" allowBlank="1" showInputMessage="1" showErrorMessage="1" sqref="E6:J6">
      <formula1>"【従来型機器】,電気,プロパンガス,灯油,【高効率機器】,エコキュート,エコジョーズ,エコフィール,ハイブリッド"</formula1>
    </dataValidation>
    <dataValidation type="list" allowBlank="1" showInputMessage="1" showErrorMessage="1" sqref="K6:S6">
      <formula1>"エコキュート,エコジョーズ,エコジョーズ+コージェネレーション設備,エコフィール,ハイブリッド"</formula1>
    </dataValidation>
  </dataValidations>
  <printOptions horizontalCentered="1"/>
  <pageMargins left="0.39370078740157483" right="0.39370078740157483" top="0.98425196850393704" bottom="0.98425196850393704" header="0.31496062992125984" footer="0.31496062992125984"/>
  <pageSetup paperSize="9" scale="53" fitToHeight="0"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15"/>
  <sheetViews>
    <sheetView zoomScaleNormal="100" zoomScaleSheetLayoutView="100" workbookViewId="0">
      <selection activeCell="E5" sqref="E5:G5"/>
    </sheetView>
  </sheetViews>
  <sheetFormatPr defaultColWidth="9" defaultRowHeight="15"/>
  <cols>
    <col min="1" max="1" width="15.625" style="1" customWidth="1"/>
    <col min="2" max="3" width="5.875" style="1" customWidth="1"/>
    <col min="4" max="4" width="6.625" style="1" customWidth="1"/>
    <col min="5" max="5" width="3.625" style="1" customWidth="1"/>
    <col min="6" max="6" width="6.625" style="1" customWidth="1"/>
    <col min="7" max="7" width="14.875" style="1" bestFit="1" customWidth="1"/>
    <col min="8" max="8" width="3.625" style="1" customWidth="1"/>
    <col min="9" max="9" width="6.625" style="1" customWidth="1"/>
    <col min="10" max="10" width="14.875" style="1" bestFit="1" customWidth="1"/>
    <col min="11" max="16384" width="9" style="1"/>
  </cols>
  <sheetData>
    <row r="1" spans="1:10" ht="16.5">
      <c r="A1" s="19" t="s">
        <v>70</v>
      </c>
    </row>
    <row r="3" spans="1:10" ht="35.1" customHeight="1">
      <c r="A3" s="41"/>
      <c r="B3" s="41"/>
      <c r="C3" s="41"/>
      <c r="D3" s="41"/>
      <c r="E3" s="46" t="s">
        <v>49</v>
      </c>
      <c r="F3" s="46"/>
      <c r="G3" s="46"/>
      <c r="H3" s="46"/>
      <c r="I3" s="46"/>
      <c r="J3" s="46"/>
    </row>
    <row r="4" spans="1:10" ht="35.1" customHeight="1">
      <c r="A4" s="41"/>
      <c r="B4" s="41"/>
      <c r="C4" s="41"/>
      <c r="D4" s="41"/>
      <c r="E4" s="46" t="s">
        <v>50</v>
      </c>
      <c r="F4" s="46"/>
      <c r="G4" s="46"/>
      <c r="H4" s="46" t="s">
        <v>1</v>
      </c>
      <c r="I4" s="46"/>
      <c r="J4" s="46"/>
    </row>
    <row r="5" spans="1:10" s="2" customFormat="1" ht="35.1" customHeight="1">
      <c r="A5" s="26" t="s">
        <v>4</v>
      </c>
      <c r="B5" s="26"/>
      <c r="C5" s="26"/>
      <c r="D5" s="26"/>
      <c r="E5" s="47" t="s">
        <v>72</v>
      </c>
      <c r="F5" s="48"/>
      <c r="G5" s="48"/>
      <c r="H5" s="47" t="s">
        <v>72</v>
      </c>
      <c r="I5" s="48"/>
      <c r="J5" s="49"/>
    </row>
    <row r="6" spans="1:10" ht="35.1" customHeight="1">
      <c r="A6" s="26" t="s">
        <v>67</v>
      </c>
      <c r="B6" s="29"/>
      <c r="C6" s="29"/>
      <c r="D6" s="29"/>
      <c r="E6" s="109">
        <v>800</v>
      </c>
      <c r="F6" s="110"/>
      <c r="G6" s="3" t="s">
        <v>51</v>
      </c>
      <c r="H6" s="109">
        <v>500</v>
      </c>
      <c r="I6" s="110"/>
      <c r="J6" s="3" t="s">
        <v>51</v>
      </c>
    </row>
    <row r="7" spans="1:10" ht="35.1" customHeight="1">
      <c r="A7" s="102" t="s">
        <v>56</v>
      </c>
      <c r="B7" s="103"/>
      <c r="C7" s="103"/>
      <c r="D7" s="104"/>
      <c r="E7" s="30">
        <v>0.53300000000000003</v>
      </c>
      <c r="F7" s="31"/>
      <c r="G7" s="31"/>
      <c r="H7" s="31"/>
      <c r="I7" s="31"/>
      <c r="J7" s="7" t="s">
        <v>22</v>
      </c>
    </row>
    <row r="8" spans="1:10" ht="35.1" customHeight="1">
      <c r="A8" s="26" t="s">
        <v>55</v>
      </c>
      <c r="B8" s="26"/>
      <c r="C8" s="26"/>
      <c r="D8" s="26"/>
      <c r="E8" s="42">
        <f>ROUND(E6*E7,0)</f>
        <v>426</v>
      </c>
      <c r="F8" s="43"/>
      <c r="G8" s="17" t="s">
        <v>53</v>
      </c>
      <c r="H8" s="42">
        <f>ROUND(H6*E7,0)</f>
        <v>267</v>
      </c>
      <c r="I8" s="43"/>
      <c r="J8" s="13" t="s">
        <v>53</v>
      </c>
    </row>
    <row r="9" spans="1:10" ht="33" customHeight="1">
      <c r="A9" s="26" t="s">
        <v>54</v>
      </c>
      <c r="B9" s="26"/>
      <c r="C9" s="26"/>
      <c r="D9" s="26"/>
      <c r="E9" s="37">
        <f>E8-H8</f>
        <v>159</v>
      </c>
      <c r="F9" s="38"/>
      <c r="G9" s="38"/>
      <c r="H9" s="38"/>
      <c r="I9" s="38"/>
      <c r="J9" s="18" t="s">
        <v>40</v>
      </c>
    </row>
    <row r="10" spans="1:10" ht="33" customHeight="1">
      <c r="A10" s="26" t="s">
        <v>52</v>
      </c>
      <c r="B10" s="26"/>
      <c r="C10" s="26"/>
      <c r="D10" s="26"/>
      <c r="E10" s="105">
        <f>ROUND(100*E9/E8,2)</f>
        <v>37.32</v>
      </c>
      <c r="F10" s="106"/>
      <c r="G10" s="106"/>
      <c r="H10" s="106"/>
      <c r="I10" s="106"/>
      <c r="J10" s="18" t="s">
        <v>39</v>
      </c>
    </row>
    <row r="12" spans="1:10">
      <c r="A12" s="1" t="s">
        <v>57</v>
      </c>
    </row>
    <row r="14" spans="1:10" ht="17.25">
      <c r="A14" s="6"/>
      <c r="B14" s="5" t="s">
        <v>36</v>
      </c>
    </row>
    <row r="15" spans="1:10" ht="17.25">
      <c r="A15" s="14"/>
      <c r="B15" s="5" t="s">
        <v>38</v>
      </c>
    </row>
  </sheetData>
  <mergeCells count="19">
    <mergeCell ref="A3:D4"/>
    <mergeCell ref="E3:J3"/>
    <mergeCell ref="E4:G4"/>
    <mergeCell ref="H4:J4"/>
    <mergeCell ref="A5:D5"/>
    <mergeCell ref="E5:G5"/>
    <mergeCell ref="H5:J5"/>
    <mergeCell ref="A9:D9"/>
    <mergeCell ref="E9:I9"/>
    <mergeCell ref="A10:D10"/>
    <mergeCell ref="E10:I10"/>
    <mergeCell ref="A6:D6"/>
    <mergeCell ref="E6:F6"/>
    <mergeCell ref="H6:I6"/>
    <mergeCell ref="A7:D7"/>
    <mergeCell ref="E7:I7"/>
    <mergeCell ref="A8:D8"/>
    <mergeCell ref="E8:F8"/>
    <mergeCell ref="H8:I8"/>
  </mergeCells>
  <phoneticPr fontId="2"/>
  <conditionalFormatting sqref="E8:G8">
    <cfRule type="expression" dxfId="3" priority="6">
      <formula>AND($E$6&lt;&gt;"",#REF!="電気")</formula>
    </cfRule>
  </conditionalFormatting>
  <conditionalFormatting sqref="H8:J8">
    <cfRule type="expression" dxfId="2" priority="5">
      <formula>AND($H$6&lt;&gt;"",#REF!="電気")</formula>
    </cfRule>
  </conditionalFormatting>
  <conditionalFormatting sqref="G6">
    <cfRule type="expression" dxfId="1" priority="2">
      <formula>AND($E$6&lt;&gt;"",#REF!="電気")</formula>
    </cfRule>
  </conditionalFormatting>
  <conditionalFormatting sqref="J6">
    <cfRule type="expression" dxfId="0" priority="1">
      <formula>AND($E$6&lt;&gt;"",#REF!="電気")</formula>
    </cfRule>
  </conditionalFormatting>
  <printOptions horizontalCentered="1"/>
  <pageMargins left="0.59055118110236227" right="0.59055118110236227" top="0.98425196850393704" bottom="0.98425196850393704" header="0.31496062992125984" footer="0.31496062992125984"/>
  <pageSetup paperSize="9" scale="98" fitToHeight="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太陽光発電システム</vt:lpstr>
      <vt:lpstr>給湯暖房機</vt:lpstr>
      <vt:lpstr>エアコン</vt:lpstr>
      <vt:lpstr>太陽光発電システム（記入例）</vt:lpstr>
      <vt:lpstr>給湯暖房機（記入例）</vt:lpstr>
      <vt:lpstr>エアコン（記入例）</vt:lpstr>
      <vt:lpstr>エアコン!Print_Area</vt:lpstr>
      <vt:lpstr>'エアコン（記入例）'!Print_Area</vt:lpstr>
      <vt:lpstr>給湯暖房機!Print_Area</vt:lpstr>
      <vt:lpstr>'給湯暖房機（記入例）'!Print_Area</vt:lpstr>
      <vt:lpstr>太陽光発電システム!Print_Area</vt:lpstr>
      <vt:lpstr>'太陽光発電システム（記入例）'!Print_Area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2025-04-23T02:34:17Z</dcterms:modified>
</cp:coreProperties>
</file>