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太陽光発電システム" sheetId="3" r:id="rId1"/>
    <sheet name="給湯暖房機" sheetId="17" r:id="rId2"/>
    <sheet name="エアコン" sheetId="2" r:id="rId3"/>
  </sheets>
  <definedNames>
    <definedName name="_xlnm.Print_Area" localSheetId="2">エアコン!$A$1:$J$18</definedName>
    <definedName name="_xlnm.Print_Area" localSheetId="1">給湯暖房機!$A$1:$Q$37</definedName>
    <definedName name="_xlnm.Print_Area" localSheetId="0">太陽光発電システム!$A$1:$G$17</definedName>
  </definedNames>
  <calcPr calcId="162913"/>
  <extLst>
    <ext uri="{140A7094-0E35-4892-8432-C4D2E57EDEB5}">
      <x15:workbookPr chartTrackingRefBase="1"/>
    </ext>
  </extLst>
</workbook>
</file>

<file path=xl/calcChain.xml><?xml version="1.0" encoding="utf-8"?>
<calcChain xmlns="http://schemas.openxmlformats.org/spreadsheetml/2006/main">
  <c r="O24" i="17" l="1"/>
  <c r="O25" i="17" s="1"/>
  <c r="O26" i="17" s="1"/>
  <c r="O23" i="17"/>
  <c r="F23" i="17"/>
  <c r="C23" i="17"/>
  <c r="L22" i="17"/>
  <c r="L23" i="17" s="1"/>
  <c r="I22" i="17"/>
  <c r="I23" i="17" s="1"/>
  <c r="F22" i="17"/>
  <c r="C22" i="17"/>
  <c r="L21" i="17"/>
  <c r="I21" i="17"/>
  <c r="F21" i="17"/>
  <c r="C21" i="17"/>
  <c r="I20" i="17"/>
  <c r="F20" i="17"/>
  <c r="C20" i="17"/>
  <c r="E5" i="3"/>
  <c r="F25" i="17" l="1"/>
  <c r="F26" i="17" s="1"/>
  <c r="L25" i="17"/>
  <c r="L26" i="17" s="1"/>
  <c r="C27" i="17" l="1"/>
  <c r="E11" i="2"/>
  <c r="H11" i="2"/>
  <c r="E12" i="2" l="1"/>
  <c r="E13" i="2" s="1"/>
  <c r="E7" i="3" l="1"/>
  <c r="E9" i="3" l="1"/>
</calcChain>
</file>

<file path=xl/sharedStrings.xml><?xml version="1.0" encoding="utf-8"?>
<sst xmlns="http://schemas.openxmlformats.org/spreadsheetml/2006/main" count="134" uniqueCount="86">
  <si>
    <t>既存機器</t>
    <rPh sb="0" eb="4">
      <t>キゾンキキ</t>
    </rPh>
    <phoneticPr fontId="3"/>
  </si>
  <si>
    <t>入替後機器</t>
    <rPh sb="0" eb="1">
      <t>イ</t>
    </rPh>
    <rPh sb="1" eb="2">
      <t>カ</t>
    </rPh>
    <rPh sb="2" eb="3">
      <t>ゴ</t>
    </rPh>
    <rPh sb="3" eb="5">
      <t>キキ</t>
    </rPh>
    <phoneticPr fontId="3"/>
  </si>
  <si>
    <t>暖房</t>
    <phoneticPr fontId="3"/>
  </si>
  <si>
    <t>機器種別</t>
    <rPh sb="0" eb="2">
      <t>キキ</t>
    </rPh>
    <rPh sb="2" eb="4">
      <t>シュベツ</t>
    </rPh>
    <phoneticPr fontId="4"/>
  </si>
  <si>
    <t>発電能力</t>
    <rPh sb="0" eb="4">
      <t>ハツデンノウリョク</t>
    </rPh>
    <phoneticPr fontId="3"/>
  </si>
  <si>
    <t>発電出力</t>
    <rPh sb="0" eb="4">
      <t>ハツデンシュツリョク</t>
    </rPh>
    <phoneticPr fontId="3"/>
  </si>
  <si>
    <t>kW</t>
    <phoneticPr fontId="4"/>
  </si>
  <si>
    <t>ガス消費量（LHV）</t>
    <rPh sb="2" eb="5">
      <t>ショウヒリョウ</t>
    </rPh>
    <phoneticPr fontId="3"/>
  </si>
  <si>
    <t>電力</t>
    <rPh sb="0" eb="2">
      <t>デンリョク</t>
    </rPh>
    <phoneticPr fontId="3"/>
  </si>
  <si>
    <t>MJ/kg</t>
    <phoneticPr fontId="3"/>
  </si>
  <si>
    <t>MJ/L</t>
    <phoneticPr fontId="3"/>
  </si>
  <si>
    <t>排出係数</t>
    <rPh sb="0" eb="4">
      <t>ハイシュツケイスウ</t>
    </rPh>
    <phoneticPr fontId="3"/>
  </si>
  <si>
    <r>
      <t>kg‐CO</t>
    </r>
    <r>
      <rPr>
        <vertAlign val="subscript"/>
        <sz val="10.5"/>
        <color theme="1"/>
        <rFont val="Meiryo UI"/>
        <family val="3"/>
        <charset val="128"/>
      </rPr>
      <t>2</t>
    </r>
    <r>
      <rPr>
        <sz val="10.5"/>
        <color theme="1"/>
        <rFont val="Meiryo UI"/>
        <family val="3"/>
        <charset val="128"/>
      </rPr>
      <t>/KJ</t>
    </r>
    <phoneticPr fontId="3"/>
  </si>
  <si>
    <r>
      <t>kg‐CO</t>
    </r>
    <r>
      <rPr>
        <vertAlign val="subscript"/>
        <sz val="10.5"/>
        <color theme="1"/>
        <rFont val="Meiryo UI"/>
        <family val="3"/>
        <charset val="128"/>
      </rPr>
      <t>2</t>
    </r>
    <r>
      <rPr>
        <sz val="10.5"/>
        <color theme="1"/>
        <rFont val="Meiryo UI"/>
        <family val="3"/>
        <charset val="128"/>
      </rPr>
      <t>/h</t>
    </r>
    <phoneticPr fontId="3"/>
  </si>
  <si>
    <t>％</t>
    <phoneticPr fontId="3"/>
  </si>
  <si>
    <t>は記入してください。</t>
    <rPh sb="1" eb="3">
      <t>キニュウ</t>
    </rPh>
    <phoneticPr fontId="4"/>
  </si>
  <si>
    <t>は▼から選択してください。</t>
    <rPh sb="4" eb="6">
      <t>センタク</t>
    </rPh>
    <phoneticPr fontId="4"/>
  </si>
  <si>
    <t>は自動で入力されます。</t>
    <rPh sb="1" eb="3">
      <t>ジドウ</t>
    </rPh>
    <rPh sb="4" eb="6">
      <t>ニュウリョク</t>
    </rPh>
    <phoneticPr fontId="4"/>
  </si>
  <si>
    <t>%</t>
    <phoneticPr fontId="2"/>
  </si>
  <si>
    <r>
      <t>CO</t>
    </r>
    <r>
      <rPr>
        <b/>
        <vertAlign val="subscript"/>
        <sz val="10.5"/>
        <rFont val="Meiryo UI"/>
        <family val="3"/>
        <charset val="128"/>
      </rPr>
      <t>2</t>
    </r>
    <r>
      <rPr>
        <b/>
        <sz val="10.5"/>
        <rFont val="Meiryo UI"/>
        <family val="3"/>
        <charset val="128"/>
      </rPr>
      <t>排出量（電気）</t>
    </r>
    <rPh sb="3" eb="6">
      <t>ハイシュツリョウ</t>
    </rPh>
    <rPh sb="7" eb="9">
      <t>デンキ</t>
    </rPh>
    <phoneticPr fontId="3"/>
  </si>
  <si>
    <r>
      <t>CO</t>
    </r>
    <r>
      <rPr>
        <b/>
        <vertAlign val="subscript"/>
        <sz val="10.5"/>
        <rFont val="Meiryo UI"/>
        <family val="3"/>
        <charset val="128"/>
      </rPr>
      <t>2</t>
    </r>
    <r>
      <rPr>
        <b/>
        <sz val="10.5"/>
        <rFont val="Meiryo UI"/>
        <family val="3"/>
        <charset val="128"/>
      </rPr>
      <t>排出量 （ガス）</t>
    </r>
    <rPh sb="3" eb="6">
      <t>ハイシュツリョウ</t>
    </rPh>
    <phoneticPr fontId="3"/>
  </si>
  <si>
    <r>
      <t>CO</t>
    </r>
    <r>
      <rPr>
        <b/>
        <vertAlign val="subscript"/>
        <sz val="10.5"/>
        <rFont val="Meiryo UI"/>
        <family val="3"/>
        <charset val="128"/>
      </rPr>
      <t>2</t>
    </r>
    <r>
      <rPr>
        <b/>
        <sz val="10.5"/>
        <rFont val="Meiryo UI"/>
        <family val="3"/>
        <charset val="128"/>
      </rPr>
      <t>排出量（灯油）</t>
    </r>
    <rPh sb="3" eb="6">
      <t>ハイシュツリョウ</t>
    </rPh>
    <rPh sb="7" eb="9">
      <t>トウユ</t>
    </rPh>
    <phoneticPr fontId="3"/>
  </si>
  <si>
    <t>エアコン</t>
    <phoneticPr fontId="3"/>
  </si>
  <si>
    <t>既存機器</t>
    <rPh sb="0" eb="2">
      <t>キゾン</t>
    </rPh>
    <rPh sb="2" eb="4">
      <t>キキ</t>
    </rPh>
    <phoneticPr fontId="3"/>
  </si>
  <si>
    <r>
      <t>CO</t>
    </r>
    <r>
      <rPr>
        <b/>
        <vertAlign val="subscript"/>
        <sz val="10.5"/>
        <rFont val="Meiryo UI"/>
        <family val="3"/>
        <charset val="128"/>
      </rPr>
      <t>2</t>
    </r>
    <r>
      <rPr>
        <b/>
        <sz val="10.5"/>
        <rFont val="Meiryo UI"/>
        <family val="3"/>
        <charset val="128"/>
      </rPr>
      <t>削減効果</t>
    </r>
    <rPh sb="3" eb="5">
      <t>サクゲン</t>
    </rPh>
    <rPh sb="5" eb="7">
      <t>コウカ</t>
    </rPh>
    <phoneticPr fontId="3"/>
  </si>
  <si>
    <r>
      <t>kg‐CO</t>
    </r>
    <r>
      <rPr>
        <vertAlign val="subscript"/>
        <sz val="10.5"/>
        <color theme="1"/>
        <rFont val="Meiryo UI"/>
        <family val="3"/>
        <charset val="128"/>
      </rPr>
      <t>2</t>
    </r>
    <phoneticPr fontId="3"/>
  </si>
  <si>
    <r>
      <t>CO</t>
    </r>
    <r>
      <rPr>
        <b/>
        <vertAlign val="subscript"/>
        <sz val="10.5"/>
        <rFont val="Meiryo UI"/>
        <family val="3"/>
        <charset val="128"/>
      </rPr>
      <t>2</t>
    </r>
    <r>
      <rPr>
        <b/>
        <sz val="10.5"/>
        <rFont val="Meiryo UI"/>
        <family val="3"/>
        <charset val="128"/>
      </rPr>
      <t>削減量</t>
    </r>
    <rPh sb="3" eb="5">
      <t>サクゲン</t>
    </rPh>
    <rPh sb="5" eb="6">
      <t>リョウ</t>
    </rPh>
    <phoneticPr fontId="3"/>
  </si>
  <si>
    <r>
      <t>CO</t>
    </r>
    <r>
      <rPr>
        <b/>
        <vertAlign val="subscript"/>
        <sz val="10.5"/>
        <rFont val="Meiryo UI"/>
        <family val="3"/>
        <charset val="128"/>
      </rPr>
      <t>2</t>
    </r>
    <r>
      <rPr>
        <b/>
        <sz val="10.5"/>
        <rFont val="Meiryo UI"/>
        <family val="3"/>
        <charset val="128"/>
      </rPr>
      <t>排出量</t>
    </r>
    <rPh sb="3" eb="6">
      <t>ハイシュツリョウ</t>
    </rPh>
    <phoneticPr fontId="3"/>
  </si>
  <si>
    <t>設備容量</t>
    <rPh sb="0" eb="2">
      <t>セツビ</t>
    </rPh>
    <rPh sb="2" eb="4">
      <t>ヨウリョウ</t>
    </rPh>
    <phoneticPr fontId="3"/>
  </si>
  <si>
    <t>期間消費電力</t>
    <rPh sb="0" eb="2">
      <t>キカン</t>
    </rPh>
    <rPh sb="2" eb="4">
      <t>ショウヒ</t>
    </rPh>
    <rPh sb="4" eb="6">
      <t>デンリョク</t>
    </rPh>
    <phoneticPr fontId="3"/>
  </si>
  <si>
    <t>二酸化炭素削減量計算シート（太陽光発電システム）</t>
    <rPh sb="14" eb="17">
      <t>タイヨウコウ</t>
    </rPh>
    <rPh sb="17" eb="19">
      <t>ハツデン</t>
    </rPh>
    <phoneticPr fontId="3"/>
  </si>
  <si>
    <t>二酸化炭素削減量計算シート（エアコン）</t>
    <rPh sb="0" eb="10">
      <t>ニサンカタンソサクゲンリョウケイサン</t>
    </rPh>
    <phoneticPr fontId="3"/>
  </si>
  <si>
    <t>二酸化炭素削減量計算シート（高効率給湯暖房機）</t>
    <rPh sb="0" eb="10">
      <t>ニサンカタンソサクゲンリョウケイサン</t>
    </rPh>
    <phoneticPr fontId="3"/>
  </si>
  <si>
    <t>コージェネレーション設備</t>
    <rPh sb="10" eb="12">
      <t>セツビ</t>
    </rPh>
    <phoneticPr fontId="3"/>
  </si>
  <si>
    <t>熱効率／エネルギー消費効率／年間給湯保温効率（ハイブリッドの場合ガスの熱効率を入力）</t>
    <rPh sb="0" eb="3">
      <t>ネツコウリツ</t>
    </rPh>
    <rPh sb="9" eb="13">
      <t>ショウヒコウリツ</t>
    </rPh>
    <rPh sb="18" eb="20">
      <t>ホオン</t>
    </rPh>
    <rPh sb="30" eb="32">
      <t>バアイ</t>
    </rPh>
    <rPh sb="35" eb="36">
      <t>ネツ</t>
    </rPh>
    <rPh sb="36" eb="38">
      <t>コウリツ</t>
    </rPh>
    <rPh sb="39" eb="41">
      <t>ニュウリョク</t>
    </rPh>
    <phoneticPr fontId="3"/>
  </si>
  <si>
    <t>kW</t>
  </si>
  <si>
    <t>区　分</t>
    <rPh sb="0" eb="1">
      <t>ク</t>
    </rPh>
    <rPh sb="2" eb="3">
      <t>ブン</t>
    </rPh>
    <phoneticPr fontId="2"/>
  </si>
  <si>
    <t>kWh</t>
    <phoneticPr fontId="2"/>
  </si>
  <si>
    <r>
      <t>kg‐CO</t>
    </r>
    <r>
      <rPr>
        <vertAlign val="subscript"/>
        <sz val="10.5"/>
        <color theme="1"/>
        <rFont val="Meiryo UI"/>
        <family val="3"/>
        <charset val="128"/>
      </rPr>
      <t>2</t>
    </r>
    <r>
      <rPr>
        <sz val="10.5"/>
        <color theme="1"/>
        <rFont val="Meiryo UI"/>
        <family val="3"/>
        <charset val="128"/>
      </rPr>
      <t>/kWh</t>
    </r>
    <phoneticPr fontId="3"/>
  </si>
  <si>
    <t>％</t>
    <phoneticPr fontId="2"/>
  </si>
  <si>
    <t>自家消費率 ※2</t>
    <rPh sb="0" eb="2">
      <t>ジカ</t>
    </rPh>
    <rPh sb="2" eb="4">
      <t>ショウヒ</t>
    </rPh>
    <rPh sb="4" eb="5">
      <t>リツ</t>
    </rPh>
    <phoneticPr fontId="2"/>
  </si>
  <si>
    <t>年間発電量 ※1</t>
    <rPh sb="0" eb="2">
      <t>ネンカン</t>
    </rPh>
    <rPh sb="2" eb="4">
      <t>ハツデン</t>
    </rPh>
    <rPh sb="4" eb="5">
      <t>リョウ</t>
    </rPh>
    <phoneticPr fontId="2"/>
  </si>
  <si>
    <t>電力 ※3</t>
    <rPh sb="0" eb="2">
      <t>デンリョク</t>
    </rPh>
    <phoneticPr fontId="3"/>
  </si>
  <si>
    <r>
      <t>設備設置に伴う自家消費におけるCO</t>
    </r>
    <r>
      <rPr>
        <b/>
        <vertAlign val="subscript"/>
        <sz val="10.5"/>
        <rFont val="Meiryo UI"/>
        <family val="3"/>
        <charset val="128"/>
      </rPr>
      <t>2</t>
    </r>
    <r>
      <rPr>
        <b/>
        <sz val="10.5"/>
        <rFont val="Meiryo UI"/>
        <family val="3"/>
        <charset val="128"/>
      </rPr>
      <t>削減量</t>
    </r>
    <rPh sb="0" eb="2">
      <t>セツビ</t>
    </rPh>
    <rPh sb="2" eb="4">
      <t>セッチ</t>
    </rPh>
    <rPh sb="5" eb="6">
      <t>トモナ</t>
    </rPh>
    <rPh sb="7" eb="11">
      <t>ジカショウヒ</t>
    </rPh>
    <rPh sb="18" eb="20">
      <t>サクゲン</t>
    </rPh>
    <rPh sb="20" eb="21">
      <t>リョウ</t>
    </rPh>
    <phoneticPr fontId="3"/>
  </si>
  <si>
    <t>発電能力
（蓄電池のみ設置する場合は既存の太陽光発電システムの設備容量を記入）</t>
    <rPh sb="0" eb="4">
      <t>ハツデンノウリョク</t>
    </rPh>
    <rPh sb="31" eb="35">
      <t>セツビヨウリョウ</t>
    </rPh>
    <phoneticPr fontId="3"/>
  </si>
  <si>
    <t>※1　年間発電量は定格出力（kW）×13.7％（太陽光発電（10kW未満）の設備利用率）×
　　 24（時/日）×365（日/年）で算定。</t>
    <rPh sb="3" eb="8">
      <t>ネンカンハツデンリョウ</t>
    </rPh>
    <rPh sb="9" eb="11">
      <t>テイカク</t>
    </rPh>
    <rPh sb="11" eb="13">
      <t>シュツリョク</t>
    </rPh>
    <rPh sb="24" eb="27">
      <t>タイヨウコウ</t>
    </rPh>
    <rPh sb="27" eb="29">
      <t>ハツデン</t>
    </rPh>
    <rPh sb="34" eb="36">
      <t>ミマン</t>
    </rPh>
    <rPh sb="38" eb="40">
      <t>セツビ</t>
    </rPh>
    <rPh sb="40" eb="43">
      <t>リヨウリツ</t>
    </rPh>
    <rPh sb="52" eb="53">
      <t>ジ</t>
    </rPh>
    <rPh sb="54" eb="55">
      <t>ニチ</t>
    </rPh>
    <rPh sb="61" eb="62">
      <t>ニチ</t>
    </rPh>
    <rPh sb="63" eb="64">
      <t>ネン</t>
    </rPh>
    <rPh sb="66" eb="68">
      <t>サンテイ</t>
    </rPh>
    <phoneticPr fontId="3"/>
  </si>
  <si>
    <t>※2　自家消費率はゼロカーボン推進総合補助金で太陽光発電及び定置用蓄電池を導入した場合
　　は50％、定置用蓄電池のみ設置した場合は20％で設定</t>
    <rPh sb="3" eb="8">
      <t>ジカショウヒリツ</t>
    </rPh>
    <rPh sb="23" eb="26">
      <t>タイヨウコウ</t>
    </rPh>
    <rPh sb="28" eb="29">
      <t>オヨ</t>
    </rPh>
    <rPh sb="30" eb="33">
      <t>テイチヨウ</t>
    </rPh>
    <rPh sb="33" eb="36">
      <t>チクデンチ</t>
    </rPh>
    <rPh sb="37" eb="39">
      <t>ドウニュウ</t>
    </rPh>
    <rPh sb="41" eb="43">
      <t>バアイ</t>
    </rPh>
    <rPh sb="51" eb="57">
      <t>テイチヨウチクデンチ</t>
    </rPh>
    <rPh sb="59" eb="61">
      <t>セッチ</t>
    </rPh>
    <rPh sb="63" eb="65">
      <t>バアイ</t>
    </rPh>
    <phoneticPr fontId="2"/>
  </si>
  <si>
    <t>ゼロカーボン推進総合補助金で太陽光設備の導入有無</t>
    <rPh sb="6" eb="8">
      <t>スイシン</t>
    </rPh>
    <rPh sb="8" eb="10">
      <t>ソウゴウ</t>
    </rPh>
    <rPh sb="10" eb="13">
      <t>ホジョキン</t>
    </rPh>
    <rPh sb="14" eb="17">
      <t>タイヨウコウ</t>
    </rPh>
    <rPh sb="17" eb="19">
      <t>セツビ</t>
    </rPh>
    <rPh sb="20" eb="22">
      <t>ドウニュウ</t>
    </rPh>
    <rPh sb="22" eb="24">
      <t>ウム</t>
    </rPh>
    <phoneticPr fontId="2"/>
  </si>
  <si>
    <t>太陽光発電システム</t>
    <rPh sb="0" eb="5">
      <t>タイヨウコウハツデン</t>
    </rPh>
    <phoneticPr fontId="2"/>
  </si>
  <si>
    <t>メーカー</t>
    <phoneticPr fontId="3"/>
  </si>
  <si>
    <t>型番</t>
    <rPh sb="0" eb="2">
      <t>カタバン</t>
    </rPh>
    <phoneticPr fontId="3"/>
  </si>
  <si>
    <t>MJ/kWh</t>
  </si>
  <si>
    <t>-</t>
  </si>
  <si>
    <t>-</t>
    <phoneticPr fontId="2"/>
  </si>
  <si>
    <t>熱出力</t>
    <rPh sb="0" eb="3">
      <t>ネツシュツリョク</t>
    </rPh>
    <phoneticPr fontId="3"/>
  </si>
  <si>
    <r>
      <t>（コレモ：入替前CO</t>
    </r>
    <r>
      <rPr>
        <b/>
        <vertAlign val="subscript"/>
        <sz val="10.5"/>
        <rFont val="Meiryo UI"/>
        <family val="3"/>
        <charset val="128"/>
      </rPr>
      <t>2</t>
    </r>
    <r>
      <rPr>
        <b/>
        <sz val="10.5"/>
        <rFont val="Meiryo UI"/>
        <family val="3"/>
        <charset val="128"/>
      </rPr>
      <t>排出量）</t>
    </r>
    <rPh sb="5" eb="8">
      <t>イレカエマエ</t>
    </rPh>
    <rPh sb="11" eb="14">
      <t>ハイシュツリョウ</t>
    </rPh>
    <phoneticPr fontId="3"/>
  </si>
  <si>
    <t>LPG</t>
    <phoneticPr fontId="3"/>
  </si>
  <si>
    <t>灯油</t>
    <rPh sb="0" eb="2">
      <t>トウユ</t>
    </rPh>
    <phoneticPr fontId="3"/>
  </si>
  <si>
    <t>排出係数
※2</t>
    <rPh sb="0" eb="4">
      <t>ハイシュツケイスウ</t>
    </rPh>
    <phoneticPr fontId="3"/>
  </si>
  <si>
    <r>
      <t>CO</t>
    </r>
    <r>
      <rPr>
        <b/>
        <vertAlign val="subscript"/>
        <sz val="10.5"/>
        <rFont val="Meiryo UI"/>
        <family val="3"/>
        <charset val="128"/>
      </rPr>
      <t>2</t>
    </r>
    <r>
      <rPr>
        <b/>
        <sz val="10.5"/>
        <rFont val="Meiryo UI"/>
        <family val="3"/>
        <charset val="128"/>
      </rPr>
      <t>排出量 ※3</t>
    </r>
    <rPh sb="3" eb="6">
      <t>ハイシュツリョウ</t>
    </rPh>
    <phoneticPr fontId="3"/>
  </si>
  <si>
    <t>発熱量
※2</t>
    <rPh sb="0" eb="3">
      <t>ハツネツリョウ</t>
    </rPh>
    <phoneticPr fontId="3"/>
  </si>
  <si>
    <r>
      <t>CO</t>
    </r>
    <r>
      <rPr>
        <b/>
        <vertAlign val="subscript"/>
        <sz val="10.5"/>
        <rFont val="Meiryo UI"/>
        <family val="3"/>
        <charset val="128"/>
      </rPr>
      <t>2</t>
    </r>
    <r>
      <rPr>
        <b/>
        <sz val="10.5"/>
        <rFont val="Meiryo UI"/>
        <family val="3"/>
        <charset val="128"/>
      </rPr>
      <t>削減量 ※4</t>
    </r>
    <rPh sb="3" eb="5">
      <t>サクゲン</t>
    </rPh>
    <rPh sb="5" eb="6">
      <t>リョウ</t>
    </rPh>
    <phoneticPr fontId="3"/>
  </si>
  <si>
    <r>
      <t>CO</t>
    </r>
    <r>
      <rPr>
        <b/>
        <vertAlign val="subscript"/>
        <sz val="10.5"/>
        <rFont val="Meiryo UI"/>
        <family val="3"/>
        <charset val="128"/>
      </rPr>
      <t>2</t>
    </r>
    <r>
      <rPr>
        <b/>
        <sz val="10.5"/>
        <rFont val="Meiryo UI"/>
        <family val="3"/>
        <charset val="128"/>
      </rPr>
      <t>削減量合計</t>
    </r>
    <rPh sb="3" eb="5">
      <t>サクゲン</t>
    </rPh>
    <rPh sb="5" eb="6">
      <t>リョウ</t>
    </rPh>
    <rPh sb="6" eb="8">
      <t>ゴウケイ</t>
    </rPh>
    <phoneticPr fontId="3"/>
  </si>
  <si>
    <t>給湯</t>
    <phoneticPr fontId="3"/>
  </si>
  <si>
    <t>区　分</t>
    <rPh sb="0" eb="1">
      <t>ク</t>
    </rPh>
    <rPh sb="2" eb="3">
      <t>ブン</t>
    </rPh>
    <phoneticPr fontId="2"/>
  </si>
  <si>
    <r>
      <t>kg-CO</t>
    </r>
    <r>
      <rPr>
        <vertAlign val="subscript"/>
        <sz val="10.5"/>
        <color theme="1"/>
        <rFont val="Meiryo UI"/>
        <family val="3"/>
        <charset val="128"/>
      </rPr>
      <t>2</t>
    </r>
    <r>
      <rPr>
        <sz val="10.5"/>
        <color theme="1"/>
        <rFont val="Meiryo UI"/>
        <family val="3"/>
        <charset val="128"/>
      </rPr>
      <t>/kWh</t>
    </r>
    <phoneticPr fontId="3"/>
  </si>
  <si>
    <r>
      <t>kg-CO</t>
    </r>
    <r>
      <rPr>
        <vertAlign val="subscript"/>
        <sz val="10.5"/>
        <color theme="1"/>
        <rFont val="Meiryo UI"/>
        <family val="3"/>
        <charset val="128"/>
      </rPr>
      <t>2</t>
    </r>
    <phoneticPr fontId="3"/>
  </si>
  <si>
    <t>冷暖房対応畳数</t>
    <rPh sb="0" eb="3">
      <t>レイダンボウ</t>
    </rPh>
    <rPh sb="3" eb="5">
      <t>タイオウ</t>
    </rPh>
    <rPh sb="5" eb="7">
      <t>ジョウスウ</t>
    </rPh>
    <phoneticPr fontId="3"/>
  </si>
  <si>
    <t>畳用</t>
    <rPh sb="0" eb="1">
      <t>ジョウ</t>
    </rPh>
    <rPh sb="1" eb="2">
      <t>ヨウ</t>
    </rPh>
    <phoneticPr fontId="2"/>
  </si>
  <si>
    <r>
      <t>kg-CO</t>
    </r>
    <r>
      <rPr>
        <sz val="6"/>
        <color theme="1"/>
        <rFont val="Meiryo UI"/>
        <family val="3"/>
        <charset val="128"/>
      </rPr>
      <t>2</t>
    </r>
    <r>
      <rPr>
        <sz val="10.5"/>
        <color theme="1"/>
        <rFont val="Meiryo UI"/>
        <family val="3"/>
        <charset val="128"/>
      </rPr>
      <t>/kWh</t>
    </r>
    <phoneticPr fontId="3"/>
  </si>
  <si>
    <r>
      <t>kg‐CO</t>
    </r>
    <r>
      <rPr>
        <sz val="6"/>
        <color theme="1"/>
        <rFont val="Meiryo UI"/>
        <family val="3"/>
        <charset val="128"/>
      </rPr>
      <t>2</t>
    </r>
    <r>
      <rPr>
        <sz val="10.5"/>
        <color theme="1"/>
        <rFont val="Meiryo UI"/>
        <family val="3"/>
        <charset val="128"/>
      </rPr>
      <t>/Kg</t>
    </r>
    <phoneticPr fontId="3"/>
  </si>
  <si>
    <r>
      <t>kg‐CO</t>
    </r>
    <r>
      <rPr>
        <sz val="6"/>
        <color theme="1"/>
        <rFont val="Meiryo UI"/>
        <family val="3"/>
        <charset val="128"/>
      </rPr>
      <t>2</t>
    </r>
    <r>
      <rPr>
        <sz val="10.5"/>
        <color theme="1"/>
        <rFont val="Meiryo UI"/>
        <family val="3"/>
        <charset val="128"/>
      </rPr>
      <t>/Kg</t>
    </r>
    <phoneticPr fontId="2"/>
  </si>
  <si>
    <r>
      <t>※2　発熱量及び排出係数は「令和５年度家庭部門におけるCO</t>
    </r>
    <r>
      <rPr>
        <sz val="6"/>
        <color theme="1"/>
        <rFont val="Meiryo UI"/>
        <family val="3"/>
        <charset val="128"/>
      </rPr>
      <t>2</t>
    </r>
    <r>
      <rPr>
        <sz val="10.5"/>
        <color theme="1"/>
        <rFont val="Meiryo UI"/>
        <family val="3"/>
        <charset val="128"/>
      </rPr>
      <t>排出実態統計調査　調査について（確報値）」の「表６　熱量換算係数・CO</t>
    </r>
    <r>
      <rPr>
        <sz val="6"/>
        <color theme="1"/>
        <rFont val="Meiryo UI"/>
        <family val="3"/>
        <charset val="128"/>
      </rPr>
      <t>2</t>
    </r>
    <r>
      <rPr>
        <sz val="10.5"/>
        <color theme="1"/>
        <rFont val="Meiryo UI"/>
        <family val="3"/>
        <charset val="128"/>
      </rPr>
      <t>排出量算定のための排出係数」及び「表７　他人から供給さ
　　れた電気の使用に伴うCO</t>
    </r>
    <r>
      <rPr>
        <sz val="6"/>
        <color theme="1"/>
        <rFont val="Meiryo UI"/>
        <family val="3"/>
        <charset val="128"/>
      </rPr>
      <t>2</t>
    </r>
    <r>
      <rPr>
        <sz val="10.5"/>
        <color theme="1"/>
        <rFont val="Meiryo UI"/>
        <family val="3"/>
        <charset val="128"/>
      </rPr>
      <t>排出係数」から算定した数値を使用。</t>
    </r>
    <rPh sb="3" eb="6">
      <t>ハツネツリョウ</t>
    </rPh>
    <rPh sb="6" eb="7">
      <t>オヨ</t>
    </rPh>
    <rPh sb="8" eb="12">
      <t>ハイシュツケイスウ</t>
    </rPh>
    <rPh sb="116" eb="118">
      <t>サンテイ</t>
    </rPh>
    <rPh sb="120" eb="122">
      <t>スウチ</t>
    </rPh>
    <rPh sb="123" eb="125">
      <t>シヨウ</t>
    </rPh>
    <phoneticPr fontId="3"/>
  </si>
  <si>
    <t>※3　ハイブリッド給湯器の稼働比率は電気：ガス＝7：3として算定。コージェネレーション設備におけるLPGの燃料消費量は1kW＝14kg/h（発熱量50.08MJ/kg÷3.6MJ/h）として算定。</t>
    <rPh sb="9" eb="11">
      <t>キュウトウ</t>
    </rPh>
    <rPh sb="11" eb="12">
      <t>ウツワ</t>
    </rPh>
    <rPh sb="12" eb="13">
      <t>ダンキ</t>
    </rPh>
    <rPh sb="13" eb="15">
      <t>カドウ</t>
    </rPh>
    <rPh sb="15" eb="17">
      <t>ヒリツ</t>
    </rPh>
    <rPh sb="18" eb="20">
      <t>デンキ</t>
    </rPh>
    <rPh sb="30" eb="32">
      <t>サンテイ</t>
    </rPh>
    <rPh sb="70" eb="73">
      <t>ハツネツリョウ</t>
    </rPh>
    <phoneticPr fontId="2"/>
  </si>
  <si>
    <t>排出係数（電力） ※1</t>
    <rPh sb="0" eb="4">
      <t>ハイシュツケイスウ</t>
    </rPh>
    <rPh sb="5" eb="7">
      <t>デンリョク</t>
    </rPh>
    <phoneticPr fontId="3"/>
  </si>
  <si>
    <r>
      <t>※3　電力の排出係数は「令和５年度家庭部門におけるCO</t>
    </r>
    <r>
      <rPr>
        <sz val="6"/>
        <color theme="1"/>
        <rFont val="Meiryo UI"/>
        <family val="3"/>
        <charset val="128"/>
      </rPr>
      <t>2</t>
    </r>
    <r>
      <rPr>
        <sz val="10.5"/>
        <color theme="1"/>
        <rFont val="Meiryo UI"/>
        <family val="3"/>
        <charset val="128"/>
      </rPr>
      <t>排出実態統計調査　調査について
　　（確報値）」の「表７　他人から供給された電気の使用に伴うCO</t>
    </r>
    <r>
      <rPr>
        <sz val="6"/>
        <color theme="1"/>
        <rFont val="Meiryo UI"/>
        <family val="3"/>
        <charset val="128"/>
      </rPr>
      <t>2</t>
    </r>
    <r>
      <rPr>
        <sz val="10.5"/>
        <color theme="1"/>
        <rFont val="Meiryo UI"/>
        <family val="3"/>
        <charset val="128"/>
      </rPr>
      <t>排出係数」の北海道電力の
　　 令和５年度基礎排出係数を使用</t>
    </r>
    <rPh sb="3" eb="5">
      <t>デンリョク</t>
    </rPh>
    <rPh sb="6" eb="10">
      <t>ハイシュツケイスウ</t>
    </rPh>
    <rPh sb="12" eb="14">
      <t>レイワ</t>
    </rPh>
    <rPh sb="15" eb="17">
      <t>ネンド</t>
    </rPh>
    <rPh sb="17" eb="19">
      <t>カテイ</t>
    </rPh>
    <rPh sb="19" eb="21">
      <t>ブモン</t>
    </rPh>
    <rPh sb="28" eb="30">
      <t>ハイシュツ</t>
    </rPh>
    <rPh sb="30" eb="32">
      <t>ジッタイ</t>
    </rPh>
    <rPh sb="32" eb="34">
      <t>トウケイ</t>
    </rPh>
    <rPh sb="34" eb="36">
      <t>チョウサ</t>
    </rPh>
    <rPh sb="37" eb="39">
      <t>チョウサ</t>
    </rPh>
    <rPh sb="47" eb="49">
      <t>カクホウ</t>
    </rPh>
    <rPh sb="49" eb="50">
      <t>チ</t>
    </rPh>
    <rPh sb="54" eb="55">
      <t>ヒョウ</t>
    </rPh>
    <rPh sb="57" eb="59">
      <t>タニン</t>
    </rPh>
    <rPh sb="61" eb="63">
      <t>キョウキュウ</t>
    </rPh>
    <rPh sb="66" eb="68">
      <t>デンキ</t>
    </rPh>
    <rPh sb="69" eb="71">
      <t>シヨウ</t>
    </rPh>
    <rPh sb="72" eb="73">
      <t>トモナ</t>
    </rPh>
    <rPh sb="77" eb="79">
      <t>ハイシュツ</t>
    </rPh>
    <rPh sb="79" eb="81">
      <t>ケイスウ</t>
    </rPh>
    <rPh sb="83" eb="86">
      <t>ホッカイドウ</t>
    </rPh>
    <rPh sb="86" eb="88">
      <t>デンリョク</t>
    </rPh>
    <rPh sb="93" eb="95">
      <t>レイワ</t>
    </rPh>
    <rPh sb="96" eb="98">
      <t>ネンド</t>
    </rPh>
    <rPh sb="98" eb="100">
      <t>キソ</t>
    </rPh>
    <rPh sb="100" eb="102">
      <t>ハイシュツ</t>
    </rPh>
    <rPh sb="102" eb="104">
      <t>ケイスウ</t>
    </rPh>
    <rPh sb="105" eb="107">
      <t>シヨウ</t>
    </rPh>
    <phoneticPr fontId="3"/>
  </si>
  <si>
    <t>熱効率／エネルギー消費効率／年間給湯保温効率（ハイブリッドの場合電気のエネルギー消費効率を入力）【Ｂ欄】</t>
    <rPh sb="0" eb="3">
      <t>ネツコウリツ</t>
    </rPh>
    <rPh sb="9" eb="13">
      <t>ショウヒコウリツ</t>
    </rPh>
    <rPh sb="18" eb="20">
      <t>ホオン</t>
    </rPh>
    <rPh sb="30" eb="32">
      <t>バアイ</t>
    </rPh>
    <rPh sb="32" eb="34">
      <t>デンキ</t>
    </rPh>
    <rPh sb="40" eb="42">
      <t>ショウヒ</t>
    </rPh>
    <rPh sb="42" eb="44">
      <t>コウリツ</t>
    </rPh>
    <rPh sb="45" eb="47">
      <t>ニュウリョク</t>
    </rPh>
    <rPh sb="50" eb="51">
      <t>ラン</t>
    </rPh>
    <phoneticPr fontId="3"/>
  </si>
  <si>
    <t>給湯</t>
    <rPh sb="0" eb="2">
      <t>キュウトウ</t>
    </rPh>
    <phoneticPr fontId="2"/>
  </si>
  <si>
    <t>暖房</t>
    <rPh sb="0" eb="2">
      <t>ダンボウ</t>
    </rPh>
    <phoneticPr fontId="2"/>
  </si>
  <si>
    <r>
      <t>※4　家庭から排出されるCO</t>
    </r>
    <r>
      <rPr>
        <sz val="6"/>
        <color theme="1"/>
        <rFont val="Meiryo UI"/>
        <family val="3"/>
        <charset val="128"/>
      </rPr>
      <t>2</t>
    </r>
    <r>
      <rPr>
        <sz val="10.5"/>
        <color theme="1"/>
        <rFont val="Meiryo UI"/>
        <family val="3"/>
        <charset val="128"/>
      </rPr>
      <t>排出量は「令和５年度家庭部門におけるCO</t>
    </r>
    <r>
      <rPr>
        <sz val="6"/>
        <color theme="1"/>
        <rFont val="Meiryo UI"/>
        <family val="3"/>
        <charset val="128"/>
      </rPr>
      <t>2</t>
    </r>
    <r>
      <rPr>
        <sz val="10.5"/>
        <color theme="1"/>
        <rFont val="Meiryo UI"/>
        <family val="3"/>
        <charset val="128"/>
      </rPr>
      <t>排出実態統計調査　資料編（確報値）」の「地方別世帯当たり年間用途別CO</t>
    </r>
    <r>
      <rPr>
        <sz val="6"/>
        <color theme="1"/>
        <rFont val="Meiryo UI"/>
        <family val="3"/>
        <charset val="128"/>
      </rPr>
      <t>2</t>
    </r>
    <r>
      <rPr>
        <sz val="10.5"/>
        <color theme="1"/>
        <rFont val="Meiryo UI"/>
        <family val="3"/>
        <charset val="128"/>
      </rPr>
      <t>排出量・構成比」の北海道のCO</t>
    </r>
    <r>
      <rPr>
        <sz val="6"/>
        <color theme="1"/>
        <rFont val="Meiryo UI"/>
        <family val="3"/>
        <charset val="128"/>
      </rPr>
      <t>2</t>
    </r>
    <r>
      <rPr>
        <sz val="10.5"/>
        <color theme="1"/>
        <rFont val="Meiryo UI"/>
        <family val="3"/>
        <charset val="128"/>
      </rPr>
      <t>排出量から、
　　給湯は860kg-CO</t>
    </r>
    <r>
      <rPr>
        <sz val="6"/>
        <color theme="1"/>
        <rFont val="Meiryo UI"/>
        <family val="3"/>
        <charset val="128"/>
      </rPr>
      <t>2</t>
    </r>
    <r>
      <rPr>
        <sz val="10.5"/>
        <color theme="1"/>
        <rFont val="Meiryo UI"/>
        <family val="3"/>
        <charset val="128"/>
      </rPr>
      <t>/世帯、暖房機は1,680kg-CO</t>
    </r>
    <r>
      <rPr>
        <sz val="6"/>
        <color theme="1"/>
        <rFont val="Meiryo UI"/>
        <family val="3"/>
        <charset val="128"/>
      </rPr>
      <t>2/</t>
    </r>
    <r>
      <rPr>
        <sz val="10.5"/>
        <color theme="1"/>
        <rFont val="Meiryo UI"/>
        <family val="3"/>
        <charset val="128"/>
      </rPr>
      <t>世帯として、CO</t>
    </r>
    <r>
      <rPr>
        <sz val="6"/>
        <color theme="1"/>
        <rFont val="Meiryo UI"/>
        <family val="3"/>
        <charset val="128"/>
      </rPr>
      <t>2</t>
    </r>
    <r>
      <rPr>
        <sz val="10.5"/>
        <color theme="1"/>
        <rFont val="Meiryo UI"/>
        <family val="3"/>
        <charset val="128"/>
      </rPr>
      <t>削減量を算定。</t>
    </r>
    <rPh sb="3" eb="5">
      <t>カテイ</t>
    </rPh>
    <rPh sb="7" eb="9">
      <t>ハイシュツ</t>
    </rPh>
    <rPh sb="15" eb="17">
      <t>ハイシュツ</t>
    </rPh>
    <rPh sb="17" eb="18">
      <t>リョウ</t>
    </rPh>
    <rPh sb="110" eb="112">
      <t>セタイ</t>
    </rPh>
    <rPh sb="138" eb="141">
      <t>サクゲンリョウ</t>
    </rPh>
    <phoneticPr fontId="2"/>
  </si>
  <si>
    <t>-</t>
    <phoneticPr fontId="3"/>
  </si>
  <si>
    <r>
      <t>※3　電力の排出係数は「令和５年度家庭部門におけるCO</t>
    </r>
    <r>
      <rPr>
        <sz val="6"/>
        <color theme="1"/>
        <rFont val="Meiryo UI"/>
        <family val="3"/>
        <charset val="128"/>
      </rPr>
      <t>2</t>
    </r>
    <r>
      <rPr>
        <sz val="10.5"/>
        <color theme="1"/>
        <rFont val="Meiryo UI"/>
        <family val="3"/>
        <charset val="128"/>
      </rPr>
      <t>排出実態統計調査　調査について（確報値）」
　　 の「表７　他人から供給された電気の使用に伴うCO</t>
    </r>
    <r>
      <rPr>
        <sz val="6"/>
        <color theme="1"/>
        <rFont val="Meiryo UI"/>
        <family val="3"/>
        <charset val="128"/>
      </rPr>
      <t>2</t>
    </r>
    <r>
      <rPr>
        <sz val="10.5"/>
        <color theme="1"/>
        <rFont val="Meiryo UI"/>
        <family val="3"/>
        <charset val="128"/>
      </rPr>
      <t>排出係数」の北海道電力の令和５年度基礎排出係
    数を使用</t>
    </r>
    <phoneticPr fontId="3"/>
  </si>
  <si>
    <t>※1　既存機器の性能が不明の場合（【A欄】で「既存機器性能不明」を選択した場合）は下記に該当する機器の数値（性能）を【Ｂ欄】に記載すること。</t>
    <rPh sb="3" eb="5">
      <t>キゾン</t>
    </rPh>
    <rPh sb="5" eb="7">
      <t>キキ</t>
    </rPh>
    <rPh sb="8" eb="10">
      <t>セイノウ</t>
    </rPh>
    <rPh sb="11" eb="13">
      <t>フメイ</t>
    </rPh>
    <rPh sb="14" eb="16">
      <t>バアイ</t>
    </rPh>
    <rPh sb="19" eb="20">
      <t>ラン</t>
    </rPh>
    <rPh sb="23" eb="25">
      <t>キゾン</t>
    </rPh>
    <rPh sb="27" eb="29">
      <t>セイノウ</t>
    </rPh>
    <rPh sb="33" eb="35">
      <t>センタク</t>
    </rPh>
    <rPh sb="37" eb="39">
      <t>バアイ</t>
    </rPh>
    <rPh sb="41" eb="43">
      <t>カキ</t>
    </rPh>
    <rPh sb="44" eb="46">
      <t>ガイトウ</t>
    </rPh>
    <rPh sb="48" eb="50">
      <t>キキ</t>
    </rPh>
    <rPh sb="51" eb="53">
      <t>スウチ</t>
    </rPh>
    <rPh sb="54" eb="56">
      <t>セイノウ</t>
    </rPh>
    <rPh sb="60" eb="61">
      <t>ラン</t>
    </rPh>
    <rPh sb="63" eb="65">
      <t>キサイ</t>
    </rPh>
    <phoneticPr fontId="2"/>
  </si>
  <si>
    <t>※既存機器の性能が不明の場合は「既存機器性能不明」を選択し、欄外(※1)で記載の効率をB欄に記載　【Ａ欄】</t>
    <rPh sb="1" eb="3">
      <t>キゾン</t>
    </rPh>
    <rPh sb="3" eb="5">
      <t>キキ</t>
    </rPh>
    <rPh sb="6" eb="8">
      <t>セイノウ</t>
    </rPh>
    <rPh sb="9" eb="11">
      <t>フメイ</t>
    </rPh>
    <rPh sb="12" eb="14">
      <t>バアイ</t>
    </rPh>
    <rPh sb="16" eb="18">
      <t>キゾン</t>
    </rPh>
    <rPh sb="18" eb="20">
      <t>キキ</t>
    </rPh>
    <rPh sb="20" eb="22">
      <t>セイノウ</t>
    </rPh>
    <rPh sb="22" eb="24">
      <t>フメイ</t>
    </rPh>
    <rPh sb="26" eb="28">
      <t>センタク</t>
    </rPh>
    <rPh sb="30" eb="32">
      <t>ランガイ</t>
    </rPh>
    <rPh sb="37" eb="39">
      <t>キサイ</t>
    </rPh>
    <rPh sb="40" eb="42">
      <t>コウリツ</t>
    </rPh>
    <rPh sb="44" eb="45">
      <t>ラン</t>
    </rPh>
    <rPh sb="46" eb="48">
      <t>キサイ</t>
    </rPh>
    <rPh sb="51" eb="52">
      <t>ラン</t>
    </rPh>
    <phoneticPr fontId="4"/>
  </si>
  <si>
    <t>【給湯】
〇電気温水器：0.90　〇ガス給湯器：0.82　〇石油給湯器：0.87　
【暖房】
〇電気ボイラー：0.90　〇灯油ストーブ、ガスストーブ：0.86、〇電気蓄熱暖房機：0.85</t>
    <rPh sb="1" eb="3">
      <t>キュウトウ</t>
    </rPh>
    <rPh sb="6" eb="11">
      <t>デンキオンスイキ</t>
    </rPh>
    <rPh sb="20" eb="23">
      <t>キュウトウキ</t>
    </rPh>
    <rPh sb="30" eb="32">
      <t>セキユ</t>
    </rPh>
    <rPh sb="32" eb="35">
      <t>キュウトウキ</t>
    </rPh>
    <rPh sb="43" eb="45">
      <t>ダンボウ</t>
    </rPh>
    <rPh sb="48" eb="50">
      <t>デンキ</t>
    </rPh>
    <rPh sb="61" eb="63">
      <t>トウユ</t>
    </rPh>
    <rPh sb="81" eb="83">
      <t>デンキ</t>
    </rPh>
    <rPh sb="83" eb="88">
      <t>チクネツダンボウキ</t>
    </rPh>
    <phoneticPr fontId="2"/>
  </si>
  <si>
    <t>※本シートはエアコンを買替えする場合に提出してください（新規でエアコンを設置する場合は提出不要です）。</t>
    <rPh sb="1" eb="2">
      <t>ホン</t>
    </rPh>
    <rPh sb="11" eb="12">
      <t>カ</t>
    </rPh>
    <rPh sb="12" eb="13">
      <t>カ</t>
    </rPh>
    <rPh sb="16" eb="18">
      <t>バアイ</t>
    </rPh>
    <rPh sb="19" eb="21">
      <t>テイシュツ</t>
    </rPh>
    <rPh sb="28" eb="30">
      <t>シンキ</t>
    </rPh>
    <rPh sb="36" eb="38">
      <t>セッチ</t>
    </rPh>
    <rPh sb="40" eb="42">
      <t>バアイ</t>
    </rPh>
    <rPh sb="43" eb="45">
      <t>テイシュツ</t>
    </rPh>
    <rPh sb="45" eb="47">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</si>
</sst>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_ "/>
    <numFmt numFmtId="177" formatCode="0.000"/>
    <numFmt numFmtId="178" formatCode="0.0"/>
    <numFmt numFmtId="179" formatCode="#,###"/>
  </numFmts>
  <fonts count="14" x14ac:knownFonts="1">
    <font>
      <sz val="11"/>
      <color theme="1"/>
      <name val="游ゴシック"/>
      <family val="2"/>
      <scheme val="minor"/>
    </font>
    <font>
      <sz val="10.5"/>
      <color theme="1"/>
      <name val="Meiryo UI"/>
      <family val="3"/>
      <charset val="128"/>
    </font>
    <font>
      <sz val="6"/>
      <name val="游ゴシック"/>
      <family val="3"/>
      <charset val="128"/>
      <scheme val="minor"/>
    </font>
    <font>
      <sz val="6"/>
      <name val="游ゴシック"/>
      <family val="2"/>
      <charset val="128"/>
      <scheme val="minor"/>
    </font>
    <font>
      <sz val="6"/>
      <name val="ＭＳ Ｐゴシック"/>
      <family val="3"/>
      <charset val="128"/>
    </font>
    <font>
      <vertAlign val="subscript"/>
      <sz val="10.5"/>
      <color theme="1"/>
      <name val="Meiryo UI"/>
      <family val="3"/>
      <charset val="128"/>
    </font>
    <font>
      <b/>
      <sz val="10.5"/>
      <color theme="1"/>
      <name val="Meiryo UI"/>
      <family val="3"/>
      <charset val="128"/>
    </font>
    <font>
      <sz val="10.5"/>
      <color rgb="FF000000"/>
      <name val="游明朝"/>
      <family val="1"/>
      <charset val="128"/>
    </font>
    <font>
      <b/>
      <sz val="10.5"/>
      <name val="Meiryo UI"/>
      <family val="3"/>
      <charset val="128"/>
    </font>
    <font>
      <b/>
      <vertAlign val="subscript"/>
      <sz val="10.5"/>
      <name val="Meiryo UI"/>
      <family val="3"/>
      <charset val="128"/>
    </font>
    <font>
      <sz val="11"/>
      <color theme="1"/>
      <name val="游ゴシック"/>
      <family val="2"/>
      <scheme val="minor"/>
    </font>
    <font>
      <b/>
      <sz val="12"/>
      <color theme="1"/>
      <name val="Meiryo UI"/>
      <family val="3"/>
      <charset val="128"/>
    </font>
    <font>
      <sz val="6"/>
      <color theme="1"/>
      <name val="Meiryo UI"/>
      <family val="3"/>
      <charset val="128"/>
    </font>
    <font>
      <sz val="10.5"/>
      <color rgb="FF000000"/>
      <name val="Meiryo UI"/>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top/>
      <bottom style="thin">
        <color indexed="64"/>
      </bottom>
      <diagonal/>
    </border>
    <border>
      <left/>
      <right style="thin">
        <color theme="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theme="1"/>
      </right>
      <top style="thin">
        <color auto="1"/>
      </top>
      <bottom style="thin">
        <color auto="1"/>
      </bottom>
      <diagonal/>
    </border>
    <border>
      <left/>
      <right style="thin">
        <color theme="1"/>
      </right>
      <top style="thin">
        <color auto="1"/>
      </top>
      <bottom/>
      <diagonal/>
    </border>
    <border>
      <left style="thin">
        <color theme="1"/>
      </left>
      <right/>
      <top style="thin">
        <color indexed="64"/>
      </top>
      <bottom style="thin">
        <color auto="1"/>
      </bottom>
      <diagonal/>
    </border>
    <border>
      <left style="thin">
        <color auto="1"/>
      </left>
      <right/>
      <top style="thin">
        <color auto="1"/>
      </top>
      <bottom style="thin">
        <color theme="1"/>
      </bottom>
      <diagonal/>
    </border>
    <border>
      <left/>
      <right/>
      <top style="thin">
        <color auto="1"/>
      </top>
      <bottom style="thin">
        <color theme="1"/>
      </bottom>
      <diagonal/>
    </border>
    <border>
      <left style="thin">
        <color theme="1"/>
      </left>
      <right/>
      <top style="thin">
        <color auto="1"/>
      </top>
      <bottom/>
      <diagonal/>
    </border>
    <border>
      <left style="thin">
        <color auto="1"/>
      </left>
      <right/>
      <top style="thin">
        <color theme="1"/>
      </top>
      <bottom style="thin">
        <color indexed="64"/>
      </bottom>
      <diagonal/>
    </border>
    <border>
      <left/>
      <right/>
      <top style="thin">
        <color theme="1"/>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38" fontId="10" fillId="0" borderId="0" applyFont="0" applyFill="0" applyBorder="0" applyAlignment="0" applyProtection="0">
      <alignment vertical="center"/>
    </xf>
  </cellStyleXfs>
  <cellXfs count="143">
    <xf numFmtId="0" fontId="0" fillId="0" borderId="0" xfId="0"/>
    <xf numFmtId="0" fontId="1" fillId="0" borderId="0" xfId="0" applyFont="1" applyAlignment="1">
      <alignment vertical="center"/>
    </xf>
    <xf numFmtId="0" fontId="1" fillId="0" borderId="0" xfId="0" applyFont="1" applyAlignment="1">
      <alignment vertical="center" wrapText="1"/>
    </xf>
    <xf numFmtId="176" fontId="1" fillId="0" borderId="0" xfId="0" applyNumberFormat="1" applyFont="1" applyAlignment="1">
      <alignment vertical="center"/>
    </xf>
    <xf numFmtId="0" fontId="7" fillId="2" borderId="0" xfId="0" applyFont="1" applyFill="1" applyAlignment="1">
      <alignment horizontal="left" vertical="top"/>
    </xf>
    <xf numFmtId="0" fontId="7" fillId="3" borderId="0" xfId="0" applyFont="1" applyFill="1" applyAlignment="1">
      <alignment horizontal="left" vertical="top"/>
    </xf>
    <xf numFmtId="0" fontId="7" fillId="4" borderId="0" xfId="0" applyFont="1" applyFill="1" applyAlignment="1">
      <alignment horizontal="left" vertical="top"/>
    </xf>
    <xf numFmtId="0" fontId="11" fillId="0" borderId="0" xfId="0" applyFont="1" applyAlignment="1">
      <alignment horizontal="center" vertical="center"/>
    </xf>
    <xf numFmtId="0" fontId="1" fillId="2" borderId="3" xfId="0" applyFont="1" applyFill="1" applyBorder="1" applyAlignment="1">
      <alignment horizontal="left" vertical="center"/>
    </xf>
    <xf numFmtId="0" fontId="1" fillId="3" borderId="3" xfId="0" applyFont="1" applyFill="1" applyBorder="1" applyAlignment="1">
      <alignment horizontal="left" vertical="center"/>
    </xf>
    <xf numFmtId="0" fontId="1" fillId="3" borderId="18" xfId="0" applyFont="1" applyFill="1" applyBorder="1" applyAlignment="1">
      <alignment horizontal="left" vertical="center"/>
    </xf>
    <xf numFmtId="0" fontId="1" fillId="3" borderId="34" xfId="0" applyFont="1" applyFill="1" applyBorder="1" applyAlignment="1">
      <alignment horizontal="left" vertical="center"/>
    </xf>
    <xf numFmtId="0" fontId="8" fillId="5" borderId="28" xfId="0" applyFont="1" applyFill="1" applyBorder="1" applyAlignment="1">
      <alignment horizontal="center" vertical="center"/>
    </xf>
    <xf numFmtId="0" fontId="6" fillId="0" borderId="0" xfId="0" applyFont="1" applyAlignment="1">
      <alignment horizontal="center" vertical="center"/>
    </xf>
    <xf numFmtId="1" fontId="1" fillId="3" borderId="2" xfId="0" applyNumberFormat="1" applyFont="1" applyFill="1" applyBorder="1" applyAlignment="1">
      <alignment vertical="center"/>
    </xf>
    <xf numFmtId="0" fontId="1" fillId="3" borderId="14" xfId="0" applyFont="1" applyFill="1" applyBorder="1" applyAlignment="1">
      <alignment horizontal="left" vertical="center"/>
    </xf>
    <xf numFmtId="0" fontId="1" fillId="3" borderId="15" xfId="0" applyFont="1" applyFill="1" applyBorder="1" applyAlignment="1">
      <alignment horizontal="left" vertical="center"/>
    </xf>
    <xf numFmtId="0" fontId="1" fillId="3" borderId="3" xfId="0" applyFont="1" applyFill="1" applyBorder="1" applyAlignment="1">
      <alignment vertical="center"/>
    </xf>
    <xf numFmtId="0" fontId="8" fillId="5" borderId="1" xfId="0" applyFont="1" applyFill="1" applyBorder="1" applyAlignment="1">
      <alignment horizontal="center" vertical="center"/>
    </xf>
    <xf numFmtId="0" fontId="8" fillId="5" borderId="27" xfId="0" applyFont="1" applyFill="1" applyBorder="1" applyAlignment="1">
      <alignment horizontal="center" vertical="center"/>
    </xf>
    <xf numFmtId="0" fontId="1" fillId="2" borderId="3" xfId="0" applyFont="1" applyFill="1" applyBorder="1" applyAlignment="1">
      <alignment vertical="center" wrapText="1"/>
    </xf>
    <xf numFmtId="1" fontId="1" fillId="3" borderId="16" xfId="0" applyNumberFormat="1" applyFont="1" applyFill="1" applyBorder="1" applyAlignment="1">
      <alignment horizontal="left" vertical="center"/>
    </xf>
    <xf numFmtId="0" fontId="13" fillId="0" borderId="0" xfId="0" applyFont="1" applyAlignment="1">
      <alignment horizontal="left" vertical="top"/>
    </xf>
    <xf numFmtId="0" fontId="1" fillId="0" borderId="0" xfId="0" applyFont="1" applyAlignment="1">
      <alignment vertical="center" wrapText="1" shrinkToFit="1"/>
    </xf>
    <xf numFmtId="0" fontId="1" fillId="0" borderId="0" xfId="0" applyFont="1" applyAlignment="1">
      <alignment vertical="center" shrinkToFit="1"/>
    </xf>
    <xf numFmtId="0" fontId="8" fillId="5" borderId="30" xfId="0" applyFont="1" applyFill="1" applyBorder="1" applyAlignment="1">
      <alignment horizontal="center" vertical="center" wrapText="1"/>
    </xf>
    <xf numFmtId="0" fontId="8" fillId="5" borderId="31" xfId="0" applyFont="1" applyFill="1" applyBorder="1" applyAlignment="1">
      <alignment horizontal="center" vertical="center" wrapText="1"/>
    </xf>
    <xf numFmtId="179" fontId="6" fillId="3" borderId="32" xfId="1" applyNumberFormat="1" applyFont="1" applyFill="1" applyBorder="1" applyAlignment="1">
      <alignment vertical="center"/>
    </xf>
    <xf numFmtId="179" fontId="6" fillId="3" borderId="33" xfId="1" applyNumberFormat="1" applyFont="1" applyFill="1" applyBorder="1" applyAlignment="1">
      <alignment vertical="center"/>
    </xf>
    <xf numFmtId="0" fontId="8" fillId="5" borderId="28" xfId="0" applyFont="1" applyFill="1" applyBorder="1" applyAlignment="1">
      <alignment horizontal="center"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1" fillId="0" borderId="0" xfId="0" applyFont="1" applyAlignment="1">
      <alignment horizontal="left" vertical="center" wrapText="1" shrinkToFit="1"/>
    </xf>
    <xf numFmtId="0" fontId="1" fillId="4" borderId="1" xfId="1" applyNumberFormat="1" applyFont="1" applyFill="1" applyBorder="1" applyAlignment="1">
      <alignment horizontal="center" vertical="center"/>
    </xf>
    <xf numFmtId="0" fontId="1" fillId="4" borderId="2" xfId="1" applyNumberFormat="1" applyFont="1" applyFill="1" applyBorder="1" applyAlignment="1">
      <alignment horizontal="center" vertical="center"/>
    </xf>
    <xf numFmtId="0" fontId="1" fillId="4" borderId="3" xfId="1" applyNumberFormat="1" applyFont="1" applyFill="1" applyBorder="1" applyAlignment="1">
      <alignment horizontal="center" vertical="center"/>
    </xf>
    <xf numFmtId="0" fontId="11" fillId="0" borderId="0" xfId="0" applyFont="1" applyAlignment="1">
      <alignment horizontal="center" vertical="center"/>
    </xf>
    <xf numFmtId="179" fontId="1" fillId="3" borderId="1" xfId="1" applyNumberFormat="1" applyFont="1" applyFill="1" applyBorder="1" applyAlignment="1">
      <alignment vertical="center"/>
    </xf>
    <xf numFmtId="179" fontId="1" fillId="3" borderId="2" xfId="1" applyNumberFormat="1" applyFont="1" applyFill="1" applyBorder="1" applyAlignment="1">
      <alignment vertical="center"/>
    </xf>
    <xf numFmtId="0" fontId="8" fillId="5" borderId="1"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29" xfId="0" applyFont="1" applyFill="1" applyBorder="1" applyAlignment="1">
      <alignment horizontal="center" vertical="center" wrapText="1"/>
    </xf>
    <xf numFmtId="2" fontId="1" fillId="2" borderId="1" xfId="0" applyNumberFormat="1" applyFont="1" applyFill="1" applyBorder="1" applyAlignment="1">
      <alignment vertical="center"/>
    </xf>
    <xf numFmtId="2" fontId="1" fillId="2" borderId="2" xfId="0" applyNumberFormat="1" applyFont="1" applyFill="1" applyBorder="1" applyAlignment="1">
      <alignment vertical="center"/>
    </xf>
    <xf numFmtId="0" fontId="8" fillId="5" borderId="27" xfId="0" applyFont="1" applyFill="1" applyBorder="1" applyAlignment="1">
      <alignment horizontal="center" vertical="center"/>
    </xf>
    <xf numFmtId="0" fontId="8" fillId="5" borderId="27" xfId="0" applyFont="1" applyFill="1" applyBorder="1" applyAlignment="1">
      <alignment horizontal="center" vertical="center" wrapText="1"/>
    </xf>
    <xf numFmtId="0" fontId="1" fillId="2" borderId="10" xfId="0" applyFont="1" applyFill="1" applyBorder="1" applyAlignment="1">
      <alignment horizontal="center" vertical="center" shrinkToFit="1"/>
    </xf>
    <xf numFmtId="0" fontId="1" fillId="2" borderId="11"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1" fillId="2" borderId="0" xfId="0" applyFont="1" applyFill="1" applyBorder="1" applyAlignment="1">
      <alignment horizontal="center" vertical="center" shrinkToFit="1"/>
    </xf>
    <xf numFmtId="0" fontId="1" fillId="2" borderId="5" xfId="0" applyFont="1" applyFill="1" applyBorder="1" applyAlignment="1">
      <alignment horizontal="center" vertical="center" shrinkToFit="1"/>
    </xf>
    <xf numFmtId="0" fontId="1" fillId="2" borderId="1"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8" fillId="5" borderId="27" xfId="0" applyFont="1" applyFill="1" applyBorder="1" applyAlignment="1">
      <alignment horizontal="left" vertical="center" wrapText="1"/>
    </xf>
    <xf numFmtId="0" fontId="8" fillId="5" borderId="27" xfId="0" applyFont="1" applyFill="1" applyBorder="1" applyAlignment="1">
      <alignment horizontal="lef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2" borderId="1" xfId="0" applyNumberFormat="1" applyFont="1" applyFill="1" applyBorder="1" applyAlignment="1">
      <alignment horizontal="right" vertical="center"/>
    </xf>
    <xf numFmtId="0" fontId="1" fillId="2" borderId="2" xfId="0" applyNumberFormat="1" applyFont="1" applyFill="1" applyBorder="1" applyAlignment="1">
      <alignment horizontal="right" vertical="center"/>
    </xf>
    <xf numFmtId="177" fontId="1" fillId="3" borderId="1" xfId="0" applyNumberFormat="1" applyFont="1" applyFill="1" applyBorder="1" applyAlignment="1">
      <alignment vertical="center"/>
    </xf>
    <xf numFmtId="177" fontId="1" fillId="3" borderId="2" xfId="0" applyNumberFormat="1" applyFont="1" applyFill="1" applyBorder="1" applyAlignment="1">
      <alignment vertical="center"/>
    </xf>
    <xf numFmtId="0" fontId="1" fillId="3" borderId="2" xfId="0" applyFont="1" applyFill="1" applyBorder="1" applyAlignment="1">
      <alignment horizontal="left" vertical="center"/>
    </xf>
    <xf numFmtId="0" fontId="1" fillId="3" borderId="17" xfId="0" applyFont="1" applyFill="1" applyBorder="1" applyAlignment="1">
      <alignment horizontal="left" vertical="center"/>
    </xf>
    <xf numFmtId="2" fontId="1" fillId="3" borderId="1" xfId="0" applyNumberFormat="1" applyFont="1" applyFill="1" applyBorder="1" applyAlignment="1">
      <alignment vertical="center"/>
    </xf>
    <xf numFmtId="2" fontId="1" fillId="3" borderId="2" xfId="0" applyNumberFormat="1" applyFont="1" applyFill="1" applyBorder="1" applyAlignment="1">
      <alignment vertical="center"/>
    </xf>
    <xf numFmtId="0" fontId="1" fillId="3" borderId="2" xfId="0" applyFont="1" applyFill="1" applyBorder="1" applyAlignment="1">
      <alignment vertical="center"/>
    </xf>
    <xf numFmtId="0" fontId="1" fillId="3" borderId="17" xfId="0" applyFont="1" applyFill="1" applyBorder="1" applyAlignment="1">
      <alignment vertical="center"/>
    </xf>
    <xf numFmtId="178" fontId="1" fillId="3" borderId="1" xfId="0" applyNumberFormat="1" applyFont="1" applyFill="1" applyBorder="1" applyAlignment="1">
      <alignment vertical="center"/>
    </xf>
    <xf numFmtId="178" fontId="1" fillId="3" borderId="2" xfId="0" applyNumberFormat="1" applyFont="1" applyFill="1" applyBorder="1" applyAlignment="1">
      <alignment vertical="center"/>
    </xf>
    <xf numFmtId="1" fontId="1" fillId="3" borderId="13" xfId="0" applyNumberFormat="1" applyFont="1" applyFill="1" applyBorder="1" applyAlignment="1">
      <alignment horizontal="right" vertical="center"/>
    </xf>
    <xf numFmtId="1" fontId="1" fillId="3" borderId="14" xfId="0" applyNumberFormat="1" applyFont="1" applyFill="1" applyBorder="1" applyAlignment="1">
      <alignment horizontal="right" vertical="center"/>
    </xf>
    <xf numFmtId="2" fontId="1" fillId="3" borderId="19" xfId="0" applyNumberFormat="1" applyFont="1" applyFill="1" applyBorder="1" applyAlignment="1">
      <alignment horizontal="center" vertical="center"/>
    </xf>
    <xf numFmtId="2" fontId="1" fillId="3" borderId="2" xfId="0" applyNumberFormat="1" applyFont="1" applyFill="1" applyBorder="1" applyAlignment="1">
      <alignment horizontal="center" vertical="center"/>
    </xf>
    <xf numFmtId="2" fontId="1" fillId="3" borderId="17" xfId="0" applyNumberFormat="1" applyFont="1" applyFill="1" applyBorder="1" applyAlignment="1">
      <alignment horizontal="center" vertical="center"/>
    </xf>
    <xf numFmtId="179" fontId="1" fillId="3" borderId="23" xfId="0" applyNumberFormat="1" applyFont="1" applyFill="1" applyBorder="1" applyAlignment="1">
      <alignment horizontal="right" vertical="center"/>
    </xf>
    <xf numFmtId="179" fontId="1" fillId="3" borderId="24" xfId="0" applyNumberFormat="1" applyFont="1" applyFill="1" applyBorder="1" applyAlignment="1">
      <alignment horizontal="right" vertical="center"/>
    </xf>
    <xf numFmtId="179" fontId="1" fillId="3" borderId="25" xfId="0" applyNumberFormat="1" applyFont="1" applyFill="1" applyBorder="1" applyAlignment="1">
      <alignment horizontal="right" vertical="center"/>
    </xf>
    <xf numFmtId="179" fontId="1" fillId="3" borderId="6" xfId="1" applyNumberFormat="1" applyFont="1" applyFill="1" applyBorder="1" applyAlignment="1">
      <alignment horizontal="right" vertical="center"/>
    </xf>
    <xf numFmtId="179" fontId="1" fillId="3" borderId="7" xfId="1" applyNumberFormat="1" applyFont="1" applyFill="1" applyBorder="1" applyAlignment="1">
      <alignment horizontal="right" vertical="center"/>
    </xf>
    <xf numFmtId="1" fontId="1" fillId="3" borderId="20" xfId="0" applyNumberFormat="1" applyFont="1" applyFill="1" applyBorder="1" applyAlignment="1">
      <alignment horizontal="right" vertical="center"/>
    </xf>
    <xf numFmtId="1" fontId="1" fillId="3" borderId="21" xfId="0" applyNumberFormat="1" applyFont="1" applyFill="1" applyBorder="1" applyAlignment="1">
      <alignment horizontal="right" vertical="center"/>
    </xf>
    <xf numFmtId="2" fontId="1" fillId="3" borderId="22" xfId="0" applyNumberFormat="1" applyFont="1" applyFill="1" applyBorder="1" applyAlignment="1">
      <alignment horizontal="center" vertical="center"/>
    </xf>
    <xf numFmtId="2" fontId="1" fillId="3" borderId="14" xfId="0" applyNumberFormat="1" applyFont="1" applyFill="1" applyBorder="1" applyAlignment="1">
      <alignment horizontal="center" vertical="center"/>
    </xf>
    <xf numFmtId="2" fontId="1" fillId="3" borderId="18" xfId="0" applyNumberFormat="1" applyFont="1" applyFill="1" applyBorder="1" applyAlignment="1">
      <alignment horizontal="center" vertical="center"/>
    </xf>
    <xf numFmtId="179" fontId="1" fillId="3" borderId="13" xfId="0" applyNumberFormat="1" applyFont="1" applyFill="1" applyBorder="1" applyAlignment="1">
      <alignment horizontal="right" vertical="center"/>
    </xf>
    <xf numFmtId="179" fontId="1" fillId="3" borderId="14" xfId="0" applyNumberFormat="1" applyFont="1" applyFill="1" applyBorder="1" applyAlignment="1">
      <alignment horizontal="right" vertical="center"/>
    </xf>
    <xf numFmtId="1" fontId="1" fillId="3" borderId="13" xfId="0" applyNumberFormat="1" applyFont="1" applyFill="1" applyBorder="1" applyAlignment="1">
      <alignment horizontal="center" vertical="center"/>
    </xf>
    <xf numFmtId="1" fontId="1" fillId="3" borderId="14" xfId="0" applyNumberFormat="1" applyFont="1" applyFill="1" applyBorder="1" applyAlignment="1">
      <alignment horizontal="center" vertical="center"/>
    </xf>
    <xf numFmtId="1" fontId="1" fillId="3" borderId="15" xfId="0" applyNumberFormat="1" applyFont="1" applyFill="1" applyBorder="1" applyAlignment="1">
      <alignment horizontal="center" vertical="center"/>
    </xf>
    <xf numFmtId="1" fontId="1" fillId="3" borderId="4" xfId="0" applyNumberFormat="1" applyFont="1" applyFill="1" applyBorder="1" applyAlignment="1">
      <alignment horizontal="center" vertical="center"/>
    </xf>
    <xf numFmtId="1" fontId="1" fillId="3" borderId="0" xfId="0" applyNumberFormat="1" applyFont="1" applyFill="1" applyBorder="1" applyAlignment="1">
      <alignment horizontal="center" vertical="center"/>
    </xf>
    <xf numFmtId="1" fontId="1" fillId="3" borderId="5" xfId="0" applyNumberFormat="1" applyFont="1" applyFill="1" applyBorder="1" applyAlignment="1">
      <alignment horizontal="center" vertical="center"/>
    </xf>
    <xf numFmtId="2" fontId="1" fillId="3" borderId="1" xfId="0" applyNumberFormat="1" applyFont="1" applyFill="1" applyBorder="1" applyAlignment="1">
      <alignment horizontal="right" vertical="center"/>
    </xf>
    <xf numFmtId="2" fontId="1" fillId="3" borderId="2" xfId="0" applyNumberFormat="1" applyFont="1" applyFill="1" applyBorder="1" applyAlignment="1">
      <alignment horizontal="right" vertical="center"/>
    </xf>
    <xf numFmtId="0" fontId="1" fillId="0" borderId="35"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179" fontId="1" fillId="3" borderId="13" xfId="1" applyNumberFormat="1" applyFont="1" applyFill="1" applyBorder="1" applyAlignment="1">
      <alignment horizontal="right" vertical="center"/>
    </xf>
    <xf numFmtId="179" fontId="1" fillId="3" borderId="14" xfId="1" applyNumberFormat="1" applyFont="1" applyFill="1" applyBorder="1" applyAlignment="1">
      <alignment horizontal="right" vertical="center"/>
    </xf>
    <xf numFmtId="0" fontId="8" fillId="5" borderId="32" xfId="0" applyFont="1" applyFill="1" applyBorder="1" applyAlignment="1">
      <alignment horizontal="center" vertical="center" wrapText="1"/>
    </xf>
    <xf numFmtId="179" fontId="6" fillId="3" borderId="35" xfId="1" applyNumberFormat="1" applyFont="1" applyFill="1" applyBorder="1" applyAlignment="1">
      <alignment horizontal="right" vertical="center"/>
    </xf>
    <xf numFmtId="179" fontId="6" fillId="3" borderId="33" xfId="1" applyNumberFormat="1" applyFont="1" applyFill="1" applyBorder="1" applyAlignment="1">
      <alignment horizontal="right" vertical="center"/>
    </xf>
    <xf numFmtId="0" fontId="1" fillId="0" borderId="11" xfId="0" applyFont="1" applyBorder="1" applyAlignment="1">
      <alignment horizontal="left" vertical="center"/>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6" xfId="0" applyFont="1" applyFill="1" applyBorder="1" applyAlignment="1">
      <alignment horizontal="center" vertical="center" wrapText="1"/>
    </xf>
    <xf numFmtId="2" fontId="1" fillId="3" borderId="10" xfId="0" applyNumberFormat="1" applyFont="1" applyFill="1" applyBorder="1" applyAlignment="1">
      <alignment vertical="center"/>
    </xf>
    <xf numFmtId="2" fontId="1" fillId="3" borderId="11" xfId="0" applyNumberFormat="1" applyFont="1" applyFill="1" applyBorder="1" applyAlignment="1">
      <alignment vertical="center"/>
    </xf>
    <xf numFmtId="38" fontId="1" fillId="2" borderId="1" xfId="1" applyFont="1" applyFill="1" applyBorder="1" applyAlignment="1">
      <alignment horizontal="right" vertical="center"/>
    </xf>
    <xf numFmtId="38" fontId="1" fillId="2" borderId="2" xfId="1" applyFont="1" applyFill="1" applyBorder="1" applyAlignment="1">
      <alignment horizontal="right" vertical="center"/>
    </xf>
    <xf numFmtId="0" fontId="1" fillId="3" borderId="1" xfId="0" applyFont="1" applyFill="1" applyBorder="1" applyAlignment="1">
      <alignment vertical="center"/>
    </xf>
    <xf numFmtId="0" fontId="1" fillId="2" borderId="1" xfId="0" applyFont="1" applyFill="1" applyBorder="1" applyAlignment="1">
      <alignment vertical="center" wrapText="1"/>
    </xf>
    <xf numFmtId="0" fontId="1" fillId="2" borderId="2" xfId="0" applyFont="1" applyFill="1" applyBorder="1" applyAlignment="1">
      <alignment vertical="center" wrapText="1"/>
    </xf>
    <xf numFmtId="177" fontId="1" fillId="2" borderId="1" xfId="0" applyNumberFormat="1" applyFont="1" applyFill="1" applyBorder="1" applyAlignment="1">
      <alignment horizontal="center" vertical="center"/>
    </xf>
    <xf numFmtId="177" fontId="1" fillId="2" borderId="2" xfId="0" applyNumberFormat="1" applyFont="1" applyFill="1" applyBorder="1" applyAlignment="1">
      <alignment horizontal="center" vertical="center"/>
    </xf>
    <xf numFmtId="177" fontId="1" fillId="2" borderId="3" xfId="0" applyNumberFormat="1" applyFont="1" applyFill="1" applyBorder="1" applyAlignment="1">
      <alignment horizontal="center" vertical="center"/>
    </xf>
    <xf numFmtId="177" fontId="1" fillId="2" borderId="10" xfId="0" applyNumberFormat="1" applyFont="1" applyFill="1" applyBorder="1" applyAlignment="1">
      <alignment horizontal="center" vertical="center"/>
    </xf>
    <xf numFmtId="177" fontId="1" fillId="2" borderId="11" xfId="0" applyNumberFormat="1" applyFont="1" applyFill="1" applyBorder="1" applyAlignment="1">
      <alignment horizontal="center" vertical="center"/>
    </xf>
    <xf numFmtId="177" fontId="1" fillId="2" borderId="23" xfId="0" applyNumberFormat="1" applyFont="1" applyFill="1" applyBorder="1" applyAlignment="1">
      <alignment horizontal="center" vertical="center"/>
    </xf>
    <xf numFmtId="177" fontId="1" fillId="2" borderId="24" xfId="0" applyNumberFormat="1" applyFont="1" applyFill="1" applyBorder="1" applyAlignment="1">
      <alignment horizontal="center" vertical="center"/>
    </xf>
    <xf numFmtId="177" fontId="1" fillId="2" borderId="26" xfId="0" applyNumberFormat="1" applyFont="1" applyFill="1" applyBorder="1" applyAlignment="1">
      <alignment horizontal="center" vertical="center"/>
    </xf>
  </cellXfs>
  <cellStyles count="2">
    <cellStyle name="桁区切り" xfId="1" builtinId="6"/>
    <cellStyle name="標準" xfId="0" builtinId="0"/>
  </cellStyles>
  <dxfs count="23">
    <dxf>
      <fill>
        <patternFill>
          <bgColor rgb="FFFFFF66"/>
        </patternFill>
      </fill>
    </dxf>
    <dxf>
      <fill>
        <patternFill patternType="solid">
          <bgColor rgb="FFFFFF66"/>
        </patternFill>
      </fill>
    </dxf>
    <dxf>
      <fill>
        <patternFill patternType="solid">
          <bgColor rgb="FFFFFF66"/>
        </patternFill>
      </fill>
    </dxf>
    <dxf>
      <fill>
        <patternFill>
          <bgColor rgb="FFFFFF66"/>
        </patternFill>
      </fill>
    </dxf>
    <dxf>
      <fill>
        <patternFill patternType="solid">
          <bgColor rgb="FFFFFF66"/>
        </patternFill>
      </fill>
    </dxf>
    <dxf>
      <fill>
        <patternFill>
          <bgColor rgb="FFFF0000"/>
        </patternFill>
      </fill>
    </dxf>
    <dxf>
      <fill>
        <patternFill>
          <bgColor theme="0" tint="-0.14996795556505021"/>
        </patternFill>
      </fill>
    </dxf>
    <dxf>
      <fill>
        <patternFill>
          <bgColor rgb="FFFF00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17"/>
  <sheetViews>
    <sheetView tabSelected="1" zoomScaleNormal="100" zoomScaleSheetLayoutView="85" workbookViewId="0">
      <selection activeCell="I7" sqref="I7"/>
    </sheetView>
  </sheetViews>
  <sheetFormatPr defaultColWidth="9" defaultRowHeight="15" x14ac:dyDescent="0.4"/>
  <cols>
    <col min="1" max="1" width="22.25" style="1" customWidth="1"/>
    <col min="2" max="4" width="8.125" style="1" customWidth="1"/>
    <col min="5" max="6" width="6.875" style="1" customWidth="1"/>
    <col min="7" max="7" width="12.5" style="1" customWidth="1"/>
    <col min="8" max="16384" width="9" style="1"/>
  </cols>
  <sheetData>
    <row r="1" spans="1:7" ht="22.5" customHeight="1" x14ac:dyDescent="0.4">
      <c r="A1" s="36" t="s">
        <v>30</v>
      </c>
      <c r="B1" s="36"/>
      <c r="C1" s="36"/>
      <c r="D1" s="36"/>
      <c r="E1" s="36"/>
      <c r="F1" s="36"/>
      <c r="G1" s="36"/>
    </row>
    <row r="2" spans="1:7" ht="15" customHeight="1" x14ac:dyDescent="0.4">
      <c r="A2" s="13"/>
      <c r="B2" s="13"/>
      <c r="C2" s="13"/>
      <c r="D2" s="13"/>
      <c r="E2" s="13"/>
      <c r="F2" s="13"/>
      <c r="G2" s="13"/>
    </row>
    <row r="3" spans="1:7" ht="30" customHeight="1" x14ac:dyDescent="0.4">
      <c r="A3" s="42" t="s">
        <v>48</v>
      </c>
      <c r="B3" s="43"/>
      <c r="C3" s="43"/>
      <c r="D3" s="43"/>
      <c r="E3" s="43"/>
      <c r="F3" s="43"/>
      <c r="G3" s="44"/>
    </row>
    <row r="4" spans="1:7" ht="37.5" customHeight="1" x14ac:dyDescent="0.4">
      <c r="A4" s="45" t="s">
        <v>44</v>
      </c>
      <c r="B4" s="39" t="s">
        <v>28</v>
      </c>
      <c r="C4" s="40"/>
      <c r="D4" s="41"/>
      <c r="E4" s="47"/>
      <c r="F4" s="48"/>
      <c r="G4" s="8" t="s">
        <v>6</v>
      </c>
    </row>
    <row r="5" spans="1:7" ht="37.5" customHeight="1" x14ac:dyDescent="0.4">
      <c r="A5" s="46"/>
      <c r="B5" s="39" t="s">
        <v>41</v>
      </c>
      <c r="C5" s="40"/>
      <c r="D5" s="41"/>
      <c r="E5" s="37">
        <f>IFERROR(ROUND(E4*0.137*24*365,0),"")</f>
        <v>0</v>
      </c>
      <c r="F5" s="38"/>
      <c r="G5" s="9" t="s">
        <v>37</v>
      </c>
    </row>
    <row r="6" spans="1:7" ht="37.5" customHeight="1" x14ac:dyDescent="0.4">
      <c r="A6" s="42" t="s">
        <v>47</v>
      </c>
      <c r="B6" s="43"/>
      <c r="C6" s="43"/>
      <c r="D6" s="44"/>
      <c r="E6" s="33"/>
      <c r="F6" s="34"/>
      <c r="G6" s="35"/>
    </row>
    <row r="7" spans="1:7" ht="37.5" customHeight="1" x14ac:dyDescent="0.4">
      <c r="A7" s="39" t="s">
        <v>40</v>
      </c>
      <c r="B7" s="40"/>
      <c r="C7" s="40"/>
      <c r="D7" s="41"/>
      <c r="E7" s="37">
        <f>IFERROR(IF(E6="導入あり",50)+IF(E6="導入なし",20),"")</f>
        <v>0</v>
      </c>
      <c r="F7" s="38"/>
      <c r="G7" s="9" t="s">
        <v>39</v>
      </c>
    </row>
    <row r="8" spans="1:7" ht="37.5" customHeight="1" thickBot="1" x14ac:dyDescent="0.45">
      <c r="A8" s="12" t="s">
        <v>11</v>
      </c>
      <c r="B8" s="29" t="s">
        <v>42</v>
      </c>
      <c r="C8" s="29"/>
      <c r="D8" s="29"/>
      <c r="E8" s="30">
        <v>0.55300000000000005</v>
      </c>
      <c r="F8" s="31"/>
      <c r="G8" s="10" t="s">
        <v>38</v>
      </c>
    </row>
    <row r="9" spans="1:7" ht="37.5" customHeight="1" thickBot="1" x14ac:dyDescent="0.45">
      <c r="A9" s="25" t="s">
        <v>43</v>
      </c>
      <c r="B9" s="26"/>
      <c r="C9" s="26"/>
      <c r="D9" s="26"/>
      <c r="E9" s="27">
        <f>IFERROR(ROUND(E5*E8*E7%,0),"")</f>
        <v>0</v>
      </c>
      <c r="F9" s="28"/>
      <c r="G9" s="11" t="s">
        <v>25</v>
      </c>
    </row>
    <row r="11" spans="1:7" ht="33.75" customHeight="1" x14ac:dyDescent="0.4">
      <c r="A11" s="23" t="s">
        <v>45</v>
      </c>
      <c r="B11" s="23"/>
      <c r="C11" s="23"/>
      <c r="D11" s="23"/>
      <c r="E11" s="23"/>
      <c r="F11" s="23"/>
      <c r="G11" s="23"/>
    </row>
    <row r="12" spans="1:7" ht="33.75" customHeight="1" x14ac:dyDescent="0.4">
      <c r="A12" s="32" t="s">
        <v>46</v>
      </c>
      <c r="B12" s="32"/>
      <c r="C12" s="32"/>
      <c r="D12" s="32"/>
      <c r="E12" s="32"/>
      <c r="F12" s="32"/>
      <c r="G12" s="32"/>
    </row>
    <row r="13" spans="1:7" ht="48" customHeight="1" x14ac:dyDescent="0.4">
      <c r="A13" s="23" t="s">
        <v>75</v>
      </c>
      <c r="B13" s="24"/>
      <c r="C13" s="24"/>
      <c r="D13" s="24"/>
      <c r="E13" s="24"/>
      <c r="F13" s="24"/>
      <c r="G13" s="24"/>
    </row>
    <row r="15" spans="1:7" ht="17.25" x14ac:dyDescent="0.4">
      <c r="A15" s="4"/>
      <c r="B15" s="22" t="s">
        <v>15</v>
      </c>
    </row>
    <row r="16" spans="1:7" ht="17.25" x14ac:dyDescent="0.4">
      <c r="A16" s="6"/>
      <c r="B16" s="22" t="s">
        <v>16</v>
      </c>
    </row>
    <row r="17" spans="1:2" ht="17.25" x14ac:dyDescent="0.4">
      <c r="A17" s="5"/>
      <c r="B17" s="22" t="s">
        <v>17</v>
      </c>
    </row>
  </sheetData>
  <mergeCells count="18">
    <mergeCell ref="E6:G6"/>
    <mergeCell ref="A1:G1"/>
    <mergeCell ref="E7:F7"/>
    <mergeCell ref="A7:D7"/>
    <mergeCell ref="A3:G3"/>
    <mergeCell ref="A4:A5"/>
    <mergeCell ref="B5:D5"/>
    <mergeCell ref="E5:F5"/>
    <mergeCell ref="B4:D4"/>
    <mergeCell ref="E4:F4"/>
    <mergeCell ref="A6:D6"/>
    <mergeCell ref="A13:G13"/>
    <mergeCell ref="A9:D9"/>
    <mergeCell ref="E9:F9"/>
    <mergeCell ref="B8:D8"/>
    <mergeCell ref="E8:F8"/>
    <mergeCell ref="A12:G12"/>
    <mergeCell ref="A11:G11"/>
  </mergeCells>
  <phoneticPr fontId="2"/>
  <dataValidations count="1">
    <dataValidation type="list" allowBlank="1" showInputMessage="1" showErrorMessage="1" sqref="E6:G6">
      <formula1>"導入あり,導入なし"</formula1>
    </dataValidation>
  </dataValidations>
  <printOptions horizontalCentered="1"/>
  <pageMargins left="0.59055118110236227" right="0.59055118110236227" top="1.1811023622047245" bottom="0.98425196850393704" header="0.19685039370078741" footer="0.19685039370078741"/>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37"/>
  <sheetViews>
    <sheetView zoomScaleNormal="100" workbookViewId="0">
      <selection activeCell="C9" sqref="C9:E9"/>
    </sheetView>
  </sheetViews>
  <sheetFormatPr defaultColWidth="9" defaultRowHeight="15" x14ac:dyDescent="0.4"/>
  <cols>
    <col min="1" max="1" width="10.625" style="1" customWidth="1"/>
    <col min="2" max="2" width="21.75" style="1" customWidth="1"/>
    <col min="3" max="4" width="5.75" style="1" customWidth="1"/>
    <col min="5" max="5" width="11.25" style="1" customWidth="1"/>
    <col min="6" max="7" width="5.75" style="1" customWidth="1"/>
    <col min="8" max="8" width="11.25" style="1" customWidth="1"/>
    <col min="9" max="10" width="5.75" style="1" customWidth="1"/>
    <col min="11" max="11" width="11.25" style="1" customWidth="1"/>
    <col min="12" max="13" width="5.75" style="1" customWidth="1"/>
    <col min="14" max="14" width="11.25" style="1" customWidth="1"/>
    <col min="15" max="16" width="5.75" style="1" customWidth="1"/>
    <col min="17" max="17" width="11.25" style="1" customWidth="1"/>
    <col min="18" max="16384" width="9" style="1"/>
  </cols>
  <sheetData>
    <row r="1" spans="1:17" ht="23.25" customHeight="1" x14ac:dyDescent="0.4">
      <c r="A1" s="36" t="s">
        <v>32</v>
      </c>
      <c r="B1" s="36"/>
      <c r="C1" s="36"/>
      <c r="D1" s="36"/>
      <c r="E1" s="36"/>
      <c r="F1" s="36"/>
      <c r="G1" s="36"/>
      <c r="H1" s="36"/>
      <c r="I1" s="36"/>
      <c r="J1" s="36"/>
      <c r="K1" s="36"/>
      <c r="L1" s="36"/>
      <c r="M1" s="36"/>
      <c r="N1" s="36"/>
      <c r="O1" s="36"/>
      <c r="P1" s="36"/>
      <c r="Q1" s="36"/>
    </row>
    <row r="3" spans="1:17" ht="18.75" customHeight="1" x14ac:dyDescent="0.4">
      <c r="A3" s="49" t="s">
        <v>36</v>
      </c>
      <c r="B3" s="49"/>
      <c r="C3" s="50" t="s">
        <v>0</v>
      </c>
      <c r="D3" s="50"/>
      <c r="E3" s="50"/>
      <c r="F3" s="50"/>
      <c r="G3" s="50"/>
      <c r="H3" s="50"/>
      <c r="I3" s="50" t="s">
        <v>1</v>
      </c>
      <c r="J3" s="50"/>
      <c r="K3" s="50"/>
      <c r="L3" s="50"/>
      <c r="M3" s="50"/>
      <c r="N3" s="50"/>
      <c r="O3" s="50"/>
      <c r="P3" s="50"/>
      <c r="Q3" s="50"/>
    </row>
    <row r="4" spans="1:17" ht="18.75" customHeight="1" x14ac:dyDescent="0.4">
      <c r="A4" s="49"/>
      <c r="B4" s="49"/>
      <c r="C4" s="50" t="s">
        <v>63</v>
      </c>
      <c r="D4" s="50"/>
      <c r="E4" s="50"/>
      <c r="F4" s="50" t="s">
        <v>2</v>
      </c>
      <c r="G4" s="50"/>
      <c r="H4" s="50"/>
      <c r="I4" s="50" t="s">
        <v>63</v>
      </c>
      <c r="J4" s="50"/>
      <c r="K4" s="50"/>
      <c r="L4" s="50" t="s">
        <v>2</v>
      </c>
      <c r="M4" s="50"/>
      <c r="N4" s="50"/>
      <c r="O4" s="50" t="s">
        <v>33</v>
      </c>
      <c r="P4" s="50"/>
      <c r="Q4" s="50"/>
    </row>
    <row r="5" spans="1:17" s="2" customFormat="1" ht="18.75" customHeight="1" x14ac:dyDescent="0.4">
      <c r="A5" s="50" t="s">
        <v>49</v>
      </c>
      <c r="B5" s="50"/>
      <c r="C5" s="51"/>
      <c r="D5" s="52"/>
      <c r="E5" s="52"/>
      <c r="F5" s="51"/>
      <c r="G5" s="52"/>
      <c r="H5" s="53"/>
      <c r="I5" s="57"/>
      <c r="J5" s="58"/>
      <c r="K5" s="59"/>
      <c r="L5" s="51"/>
      <c r="M5" s="52"/>
      <c r="N5" s="53"/>
      <c r="O5" s="57"/>
      <c r="P5" s="58"/>
      <c r="Q5" s="59"/>
    </row>
    <row r="6" spans="1:17" s="2" customFormat="1" ht="18.75" customHeight="1" x14ac:dyDescent="0.4">
      <c r="A6" s="50" t="s">
        <v>50</v>
      </c>
      <c r="B6" s="50"/>
      <c r="C6" s="51"/>
      <c r="D6" s="52"/>
      <c r="E6" s="52"/>
      <c r="F6" s="51"/>
      <c r="G6" s="52"/>
      <c r="H6" s="53"/>
      <c r="I6" s="54"/>
      <c r="J6" s="55"/>
      <c r="K6" s="55"/>
      <c r="L6" s="51"/>
      <c r="M6" s="52"/>
      <c r="N6" s="53"/>
      <c r="O6" s="55"/>
      <c r="P6" s="55"/>
      <c r="Q6" s="56"/>
    </row>
    <row r="7" spans="1:17" s="2" customFormat="1" ht="18.75" customHeight="1" x14ac:dyDescent="0.4">
      <c r="A7" s="50" t="s">
        <v>3</v>
      </c>
      <c r="B7" s="50"/>
      <c r="C7" s="64"/>
      <c r="D7" s="65"/>
      <c r="E7" s="65"/>
      <c r="F7" s="64"/>
      <c r="G7" s="65"/>
      <c r="H7" s="65"/>
      <c r="I7" s="66"/>
      <c r="J7" s="67"/>
      <c r="K7" s="67"/>
      <c r="L7" s="68"/>
      <c r="M7" s="68"/>
      <c r="N7" s="68"/>
      <c r="O7" s="67"/>
      <c r="P7" s="67"/>
      <c r="Q7" s="69"/>
    </row>
    <row r="8" spans="1:17" s="2" customFormat="1" ht="49.5" customHeight="1" x14ac:dyDescent="0.4">
      <c r="A8" s="60" t="s">
        <v>83</v>
      </c>
      <c r="B8" s="60"/>
      <c r="C8" s="64"/>
      <c r="D8" s="65"/>
      <c r="E8" s="65"/>
      <c r="F8" s="64"/>
      <c r="G8" s="65"/>
      <c r="H8" s="65"/>
      <c r="I8" s="70" t="s">
        <v>53</v>
      </c>
      <c r="J8" s="71"/>
      <c r="K8" s="71"/>
      <c r="L8" s="72"/>
      <c r="M8" s="72"/>
      <c r="N8" s="72"/>
      <c r="O8" s="71"/>
      <c r="P8" s="71"/>
      <c r="Q8" s="73"/>
    </row>
    <row r="9" spans="1:17" ht="49.5" customHeight="1" x14ac:dyDescent="0.4">
      <c r="A9" s="60" t="s">
        <v>76</v>
      </c>
      <c r="B9" s="61"/>
      <c r="C9" s="135"/>
      <c r="D9" s="136"/>
      <c r="E9" s="136"/>
      <c r="F9" s="135"/>
      <c r="G9" s="136"/>
      <c r="H9" s="137"/>
      <c r="I9" s="138"/>
      <c r="J9" s="139"/>
      <c r="K9" s="139"/>
      <c r="L9" s="140"/>
      <c r="M9" s="141"/>
      <c r="N9" s="142"/>
      <c r="O9" s="62"/>
      <c r="P9" s="62"/>
      <c r="Q9" s="63"/>
    </row>
    <row r="10" spans="1:17" ht="49.5" customHeight="1" x14ac:dyDescent="0.4">
      <c r="A10" s="60" t="s">
        <v>34</v>
      </c>
      <c r="B10" s="61"/>
      <c r="C10" s="135"/>
      <c r="D10" s="136"/>
      <c r="E10" s="136"/>
      <c r="F10" s="135"/>
      <c r="G10" s="136"/>
      <c r="H10" s="137"/>
      <c r="I10" s="138"/>
      <c r="J10" s="139"/>
      <c r="K10" s="139"/>
      <c r="L10" s="140"/>
      <c r="M10" s="141"/>
      <c r="N10" s="142"/>
      <c r="O10" s="62" t="s">
        <v>52</v>
      </c>
      <c r="P10" s="62"/>
      <c r="Q10" s="63"/>
    </row>
    <row r="11" spans="1:17" ht="18.75" customHeight="1" x14ac:dyDescent="0.4">
      <c r="A11" s="50" t="s">
        <v>4</v>
      </c>
      <c r="B11" s="18" t="s">
        <v>5</v>
      </c>
      <c r="C11" s="74" t="s">
        <v>52</v>
      </c>
      <c r="D11" s="75"/>
      <c r="E11" s="75"/>
      <c r="F11" s="75"/>
      <c r="G11" s="75"/>
      <c r="H11" s="75"/>
      <c r="I11" s="75"/>
      <c r="J11" s="75"/>
      <c r="K11" s="75"/>
      <c r="L11" s="75"/>
      <c r="M11" s="75"/>
      <c r="N11" s="76"/>
      <c r="O11" s="77"/>
      <c r="P11" s="78"/>
      <c r="Q11" s="8" t="s">
        <v>35</v>
      </c>
    </row>
    <row r="12" spans="1:17" ht="18.75" customHeight="1" x14ac:dyDescent="0.4">
      <c r="A12" s="49"/>
      <c r="B12" s="18" t="s">
        <v>54</v>
      </c>
      <c r="C12" s="74" t="s">
        <v>52</v>
      </c>
      <c r="D12" s="75"/>
      <c r="E12" s="75"/>
      <c r="F12" s="75"/>
      <c r="G12" s="75"/>
      <c r="H12" s="75"/>
      <c r="I12" s="75"/>
      <c r="J12" s="75"/>
      <c r="K12" s="75"/>
      <c r="L12" s="75"/>
      <c r="M12" s="75"/>
      <c r="N12" s="76"/>
      <c r="O12" s="77"/>
      <c r="P12" s="78"/>
      <c r="Q12" s="8" t="s">
        <v>35</v>
      </c>
    </row>
    <row r="13" spans="1:17" ht="18.75" customHeight="1" x14ac:dyDescent="0.4">
      <c r="A13" s="49"/>
      <c r="B13" s="18" t="s">
        <v>7</v>
      </c>
      <c r="C13" s="74" t="s">
        <v>52</v>
      </c>
      <c r="D13" s="75"/>
      <c r="E13" s="75"/>
      <c r="F13" s="75"/>
      <c r="G13" s="75"/>
      <c r="H13" s="75"/>
      <c r="I13" s="75"/>
      <c r="J13" s="75"/>
      <c r="K13" s="75"/>
      <c r="L13" s="75"/>
      <c r="M13" s="75"/>
      <c r="N13" s="76"/>
      <c r="O13" s="77"/>
      <c r="P13" s="78"/>
      <c r="Q13" s="8" t="s">
        <v>35</v>
      </c>
    </row>
    <row r="14" spans="1:17" ht="18.75" customHeight="1" x14ac:dyDescent="0.4">
      <c r="A14" s="50" t="s">
        <v>60</v>
      </c>
      <c r="B14" s="19" t="s">
        <v>8</v>
      </c>
      <c r="C14" s="87">
        <v>3.6</v>
      </c>
      <c r="D14" s="88"/>
      <c r="E14" s="88"/>
      <c r="F14" s="88"/>
      <c r="G14" s="88"/>
      <c r="H14" s="88"/>
      <c r="I14" s="88"/>
      <c r="J14" s="88"/>
      <c r="K14" s="88"/>
      <c r="L14" s="88"/>
      <c r="M14" s="88"/>
      <c r="N14" s="88"/>
      <c r="O14" s="81" t="s">
        <v>51</v>
      </c>
      <c r="P14" s="81"/>
      <c r="Q14" s="82"/>
    </row>
    <row r="15" spans="1:17" ht="18.75" customHeight="1" x14ac:dyDescent="0.4">
      <c r="A15" s="49"/>
      <c r="B15" s="19" t="s">
        <v>56</v>
      </c>
      <c r="C15" s="83">
        <v>50.08</v>
      </c>
      <c r="D15" s="84"/>
      <c r="E15" s="84"/>
      <c r="F15" s="84"/>
      <c r="G15" s="84"/>
      <c r="H15" s="84"/>
      <c r="I15" s="84"/>
      <c r="J15" s="84"/>
      <c r="K15" s="84"/>
      <c r="L15" s="84"/>
      <c r="M15" s="84"/>
      <c r="N15" s="84"/>
      <c r="O15" s="81" t="s">
        <v>9</v>
      </c>
      <c r="P15" s="81"/>
      <c r="Q15" s="82"/>
    </row>
    <row r="16" spans="1:17" ht="18.75" customHeight="1" x14ac:dyDescent="0.4">
      <c r="A16" s="49"/>
      <c r="B16" s="19" t="s">
        <v>57</v>
      </c>
      <c r="C16" s="83">
        <v>36.49</v>
      </c>
      <c r="D16" s="84"/>
      <c r="E16" s="84"/>
      <c r="F16" s="84"/>
      <c r="G16" s="84"/>
      <c r="H16" s="84"/>
      <c r="I16" s="84"/>
      <c r="J16" s="84"/>
      <c r="K16" s="84"/>
      <c r="L16" s="84"/>
      <c r="M16" s="84"/>
      <c r="N16" s="84"/>
      <c r="O16" s="81" t="s">
        <v>10</v>
      </c>
      <c r="P16" s="81"/>
      <c r="Q16" s="82"/>
    </row>
    <row r="17" spans="1:17" ht="18.75" customHeight="1" x14ac:dyDescent="0.4">
      <c r="A17" s="50" t="s">
        <v>58</v>
      </c>
      <c r="B17" s="19" t="s">
        <v>8</v>
      </c>
      <c r="C17" s="79">
        <v>0.55300000000000005</v>
      </c>
      <c r="D17" s="80"/>
      <c r="E17" s="80"/>
      <c r="F17" s="80"/>
      <c r="G17" s="80"/>
      <c r="H17" s="80"/>
      <c r="I17" s="80"/>
      <c r="J17" s="80"/>
      <c r="K17" s="80"/>
      <c r="L17" s="80"/>
      <c r="M17" s="80"/>
      <c r="N17" s="80"/>
      <c r="O17" s="81" t="s">
        <v>69</v>
      </c>
      <c r="P17" s="81"/>
      <c r="Q17" s="82"/>
    </row>
    <row r="18" spans="1:17" ht="18.75" customHeight="1" x14ac:dyDescent="0.4">
      <c r="A18" s="49"/>
      <c r="B18" s="19" t="s">
        <v>56</v>
      </c>
      <c r="C18" s="83">
        <v>3.01</v>
      </c>
      <c r="D18" s="84"/>
      <c r="E18" s="84"/>
      <c r="F18" s="84"/>
      <c r="G18" s="84"/>
      <c r="H18" s="84"/>
      <c r="I18" s="84"/>
      <c r="J18" s="84"/>
      <c r="K18" s="84"/>
      <c r="L18" s="84"/>
      <c r="M18" s="84"/>
      <c r="N18" s="84"/>
      <c r="O18" s="85" t="s">
        <v>70</v>
      </c>
      <c r="P18" s="85"/>
      <c r="Q18" s="86"/>
    </row>
    <row r="19" spans="1:17" ht="18.75" customHeight="1" x14ac:dyDescent="0.4">
      <c r="A19" s="49"/>
      <c r="B19" s="19" t="s">
        <v>57</v>
      </c>
      <c r="C19" s="83">
        <v>2.5</v>
      </c>
      <c r="D19" s="84"/>
      <c r="E19" s="84"/>
      <c r="F19" s="84"/>
      <c r="G19" s="84"/>
      <c r="H19" s="84"/>
      <c r="I19" s="84"/>
      <c r="J19" s="84"/>
      <c r="K19" s="84"/>
      <c r="L19" s="84"/>
      <c r="M19" s="84"/>
      <c r="N19" s="84"/>
      <c r="O19" s="85" t="s">
        <v>71</v>
      </c>
      <c r="P19" s="85"/>
      <c r="Q19" s="86"/>
    </row>
    <row r="20" spans="1:17" ht="18.75" customHeight="1" x14ac:dyDescent="0.4">
      <c r="A20" s="50" t="s">
        <v>19</v>
      </c>
      <c r="B20" s="50"/>
      <c r="C20" s="89" t="str">
        <f>IFERROR(ROUND(C17/C14*1000/C9,0),"")</f>
        <v/>
      </c>
      <c r="D20" s="90"/>
      <c r="E20" s="10" t="s">
        <v>12</v>
      </c>
      <c r="F20" s="89" t="str">
        <f>IFERROR(ROUND(C17/C14*1000/F9,0),"")</f>
        <v/>
      </c>
      <c r="G20" s="90"/>
      <c r="H20" s="10" t="s">
        <v>12</v>
      </c>
      <c r="I20" s="89" t="str">
        <f>IFERROR(ROUND(C17/C14*1000/I9,0),"")</f>
        <v/>
      </c>
      <c r="J20" s="90"/>
      <c r="K20" s="10" t="s">
        <v>12</v>
      </c>
      <c r="L20" s="91" t="s">
        <v>80</v>
      </c>
      <c r="M20" s="92"/>
      <c r="N20" s="92"/>
      <c r="O20" s="92"/>
      <c r="P20" s="92"/>
      <c r="Q20" s="93"/>
    </row>
    <row r="21" spans="1:17" ht="18.75" customHeight="1" x14ac:dyDescent="0.4">
      <c r="A21" s="50" t="s">
        <v>20</v>
      </c>
      <c r="B21" s="50"/>
      <c r="C21" s="89" t="str">
        <f>IFERROR(IF(C7&lt;&gt;"ハイブリッド",ROUND(C18/C15*1000/C9,0),ROUND(C18/C15*1000/C10,0)),"")</f>
        <v/>
      </c>
      <c r="D21" s="90"/>
      <c r="E21" s="10" t="s">
        <v>12</v>
      </c>
      <c r="F21" s="89" t="str">
        <f>IFERROR(IF(F7&lt;&gt;"ハイブリッド",ROUND(C18/C15*1000/F9,0),ROUND(C18/C15*1000/F10,0)),"")</f>
        <v/>
      </c>
      <c r="G21" s="90"/>
      <c r="H21" s="10" t="s">
        <v>12</v>
      </c>
      <c r="I21" s="89" t="str">
        <f>IFERROR(IF(I7&lt;&gt;"ハイブリッド",ROUND(C18/C15*1000/I9,0),ROUND(C18/C15*1000/I10,0)),"")</f>
        <v/>
      </c>
      <c r="J21" s="90"/>
      <c r="K21" s="10" t="s">
        <v>12</v>
      </c>
      <c r="L21" s="89" t="str">
        <f>IFERROR(IF(I7&lt;&gt;"ハイブリッド",ROUND(C18/C15*1000/L9,0),ROUND(C18/C15*1000/L10,0)),"")</f>
        <v/>
      </c>
      <c r="M21" s="90"/>
      <c r="N21" s="10" t="s">
        <v>12</v>
      </c>
      <c r="O21" s="91" t="s">
        <v>52</v>
      </c>
      <c r="P21" s="92"/>
      <c r="Q21" s="93"/>
    </row>
    <row r="22" spans="1:17" ht="18.75" customHeight="1" x14ac:dyDescent="0.4">
      <c r="A22" s="50" t="s">
        <v>21</v>
      </c>
      <c r="B22" s="50"/>
      <c r="C22" s="99" t="str">
        <f>IFERROR(ROUND(C19/C16*1000/C9,0),"")</f>
        <v/>
      </c>
      <c r="D22" s="100"/>
      <c r="E22" s="10" t="s">
        <v>12</v>
      </c>
      <c r="F22" s="99" t="str">
        <f>IFERROR(ROUND(C19/C16*1000/F9,0),"")</f>
        <v/>
      </c>
      <c r="G22" s="100"/>
      <c r="H22" s="10" t="s">
        <v>12</v>
      </c>
      <c r="I22" s="99" t="str">
        <f>IFERROR(ROUND(C19/C16*1000/I9,0),"")</f>
        <v/>
      </c>
      <c r="J22" s="100"/>
      <c r="K22" s="10" t="s">
        <v>12</v>
      </c>
      <c r="L22" s="99" t="str">
        <f>IFERROR(ROUND(C19/C16*1000/L9,0),"")</f>
        <v/>
      </c>
      <c r="M22" s="100"/>
      <c r="N22" s="10" t="s">
        <v>12</v>
      </c>
      <c r="O22" s="101" t="s">
        <v>52</v>
      </c>
      <c r="P22" s="102"/>
      <c r="Q22" s="103"/>
    </row>
    <row r="23" spans="1:17" ht="18.75" customHeight="1" x14ac:dyDescent="0.4">
      <c r="A23" s="50" t="s">
        <v>59</v>
      </c>
      <c r="B23" s="50"/>
      <c r="C23" s="94">
        <f>IFERROR(IF(I9&lt;&gt;"",IF(OR(C7="電気",C7="エコキュート"),IFERROR(C20,0),IF(OR(C7="プロパンガス",C7="エコジョーズ"),IFERROR(C21,0),IF(OR(C7="灯油",C7="エコフィール"),IFERROR(C22,0),IF(C7="ハイブリッド",IFERROR(ROUND(C20*0.7+C21*0.3,0),0),)))),0),"")</f>
        <v>0</v>
      </c>
      <c r="D23" s="95"/>
      <c r="E23" s="10" t="s">
        <v>12</v>
      </c>
      <c r="F23" s="94">
        <f>IFERROR(IF(OR(L9&lt;&gt;"",L10&lt;&gt;""),IF(OR(F7="電気",F7="エコキュート"),IFERROR(F20,0),IF(OR(F7="プロパンガス",F7="エコジョーズ"),IFERROR(F21,0),IF(OR(F7="灯油",F7="エコフィール"),IFERROR(F22,0),IF(F7="ハイブリッド",IFERROR(F21,0),)))),),"")</f>
        <v>0</v>
      </c>
      <c r="G23" s="95"/>
      <c r="H23" s="10" t="s">
        <v>12</v>
      </c>
      <c r="I23" s="96">
        <f>IFERROR(IF(C9&lt;&gt;"",IF(I7="エコキュート",IFERROR(I20,0),IF(OR(I7="エコジョーズ",I7="エコジョーズ+コージェネレーション設備"),IFERROR(I21,0),IF(I7="エコフィール",IFERROR(I22,0),IF(I7="ハイブリッド",IFERROR(ROUND(I20*0.7+I21*0.3,0),0),)))),),"")</f>
        <v>0</v>
      </c>
      <c r="J23" s="95"/>
      <c r="K23" s="10" t="s">
        <v>12</v>
      </c>
      <c r="L23" s="94">
        <f>IFERROR(IF(OR(F9&lt;&gt;"",F10&lt;&gt;""),IF(OR(I7="エコジョーズ",I7="エコジョーズ+コージェネレーション設備"),IFERROR(L21,0),IF(I7="エコフィール",IFERROR(L22,0),IF(I7="ハイブリッド",IFERROR(L21,0),))),),"")</f>
        <v>0</v>
      </c>
      <c r="M23" s="95"/>
      <c r="N23" s="10" t="s">
        <v>12</v>
      </c>
      <c r="O23" s="97">
        <f>IFERROR(ROUND((O13/14)*C18,2),"")</f>
        <v>0</v>
      </c>
      <c r="P23" s="98"/>
      <c r="Q23" s="10" t="s">
        <v>13</v>
      </c>
    </row>
    <row r="24" spans="1:17" ht="18.75" customHeight="1" x14ac:dyDescent="0.4">
      <c r="A24" s="50" t="s">
        <v>55</v>
      </c>
      <c r="B24" s="50"/>
      <c r="C24" s="74" t="s">
        <v>52</v>
      </c>
      <c r="D24" s="75"/>
      <c r="E24" s="75"/>
      <c r="F24" s="75"/>
      <c r="G24" s="75"/>
      <c r="H24" s="75"/>
      <c r="I24" s="75"/>
      <c r="J24" s="75"/>
      <c r="K24" s="75"/>
      <c r="L24" s="75"/>
      <c r="M24" s="75"/>
      <c r="N24" s="76"/>
      <c r="O24" s="104" t="str">
        <f>IFERROR(ROUND(O11*C17+((O12/14)/F9)*C18,0),"")</f>
        <v/>
      </c>
      <c r="P24" s="105"/>
      <c r="Q24" s="10" t="s">
        <v>13</v>
      </c>
    </row>
    <row r="25" spans="1:17" ht="18.75" customHeight="1" x14ac:dyDescent="0.4">
      <c r="A25" s="45" t="s">
        <v>24</v>
      </c>
      <c r="B25" s="45"/>
      <c r="C25" s="106" t="s">
        <v>77</v>
      </c>
      <c r="D25" s="107"/>
      <c r="E25" s="108"/>
      <c r="F25" s="112" t="str">
        <f>IFERROR(ROUND(100*(C23-I23)/C23,2),"")</f>
        <v/>
      </c>
      <c r="G25" s="113"/>
      <c r="H25" s="14" t="s">
        <v>18</v>
      </c>
      <c r="I25" s="106" t="s">
        <v>78</v>
      </c>
      <c r="J25" s="107"/>
      <c r="K25" s="107"/>
      <c r="L25" s="112" t="str">
        <f>IFERROR(ROUND(100*(F23-L23)/F23,2),"")</f>
        <v/>
      </c>
      <c r="M25" s="113"/>
      <c r="N25" s="14" t="s">
        <v>18</v>
      </c>
      <c r="O25" s="112" t="str">
        <f>IFERROR(ROUND(100*(O24-O23)/O24,2),"")</f>
        <v/>
      </c>
      <c r="P25" s="113"/>
      <c r="Q25" s="17" t="s">
        <v>14</v>
      </c>
    </row>
    <row r="26" spans="1:17" ht="18.75" customHeight="1" thickBot="1" x14ac:dyDescent="0.45">
      <c r="A26" s="45" t="s">
        <v>61</v>
      </c>
      <c r="B26" s="45"/>
      <c r="C26" s="109"/>
      <c r="D26" s="110"/>
      <c r="E26" s="111"/>
      <c r="F26" s="119">
        <f>IFERROR(ROUND(860*(F25/100),0),0)</f>
        <v>0</v>
      </c>
      <c r="G26" s="120"/>
      <c r="H26" s="10" t="s">
        <v>25</v>
      </c>
      <c r="I26" s="109"/>
      <c r="J26" s="110"/>
      <c r="K26" s="110"/>
      <c r="L26" s="119">
        <f>IFERROR(ROUND(1680*(L25/100),0),0)</f>
        <v>0</v>
      </c>
      <c r="M26" s="120"/>
      <c r="N26" s="10" t="s">
        <v>25</v>
      </c>
      <c r="O26" s="119">
        <f>IFERROR(ROUND(1680*(O25/100),0),0)</f>
        <v>0</v>
      </c>
      <c r="P26" s="120"/>
      <c r="Q26" s="10" t="s">
        <v>25</v>
      </c>
    </row>
    <row r="27" spans="1:17" ht="18.75" customHeight="1" thickBot="1" x14ac:dyDescent="0.45">
      <c r="A27" s="25" t="s">
        <v>62</v>
      </c>
      <c r="B27" s="121"/>
      <c r="C27" s="122">
        <f>IFERROR(F26,0)+IFERROR(L26,0)+IFERROR(O26,0)</f>
        <v>0</v>
      </c>
      <c r="D27" s="123"/>
      <c r="E27" s="123"/>
      <c r="F27" s="123"/>
      <c r="G27" s="123"/>
      <c r="H27" s="123"/>
      <c r="I27" s="123"/>
      <c r="J27" s="123"/>
      <c r="K27" s="123"/>
      <c r="L27" s="123"/>
      <c r="M27" s="123"/>
      <c r="N27" s="123"/>
      <c r="O27" s="123"/>
      <c r="P27" s="123"/>
      <c r="Q27" s="11" t="s">
        <v>25</v>
      </c>
    </row>
    <row r="28" spans="1:17" x14ac:dyDescent="0.4">
      <c r="K28" s="3"/>
    </row>
    <row r="29" spans="1:17" ht="15.75" thickBot="1" x14ac:dyDescent="0.45">
      <c r="A29" s="118" t="s">
        <v>82</v>
      </c>
      <c r="B29" s="118"/>
      <c r="C29" s="118"/>
      <c r="D29" s="118"/>
      <c r="E29" s="118"/>
      <c r="F29" s="118"/>
      <c r="G29" s="118"/>
      <c r="H29" s="118"/>
      <c r="I29" s="118"/>
      <c r="J29" s="118"/>
      <c r="K29" s="118"/>
      <c r="L29" s="118"/>
      <c r="M29" s="118"/>
      <c r="N29" s="118"/>
      <c r="O29" s="118"/>
      <c r="P29" s="118"/>
      <c r="Q29" s="118"/>
    </row>
    <row r="30" spans="1:17" ht="69.75" customHeight="1" thickBot="1" x14ac:dyDescent="0.45">
      <c r="A30" s="114" t="s">
        <v>84</v>
      </c>
      <c r="B30" s="115"/>
      <c r="C30" s="115"/>
      <c r="D30" s="115"/>
      <c r="E30" s="115"/>
      <c r="F30" s="115"/>
      <c r="G30" s="115"/>
      <c r="H30" s="115"/>
      <c r="I30" s="115"/>
      <c r="J30" s="115"/>
      <c r="K30" s="115"/>
      <c r="L30" s="115"/>
      <c r="M30" s="115"/>
      <c r="N30" s="115"/>
      <c r="O30" s="115"/>
      <c r="P30" s="115"/>
      <c r="Q30" s="116"/>
    </row>
    <row r="31" spans="1:17" ht="31.5" customHeight="1" x14ac:dyDescent="0.4">
      <c r="A31" s="117" t="s">
        <v>72</v>
      </c>
      <c r="B31" s="118"/>
      <c r="C31" s="118"/>
      <c r="D31" s="118"/>
      <c r="E31" s="118"/>
      <c r="F31" s="118"/>
      <c r="G31" s="118"/>
      <c r="H31" s="118"/>
      <c r="I31" s="118"/>
      <c r="J31" s="118"/>
      <c r="K31" s="118"/>
      <c r="L31" s="118"/>
      <c r="M31" s="118"/>
      <c r="N31" s="118"/>
      <c r="O31" s="118"/>
      <c r="P31" s="118"/>
      <c r="Q31" s="118"/>
    </row>
    <row r="32" spans="1:17" x14ac:dyDescent="0.4">
      <c r="A32" s="118" t="s">
        <v>73</v>
      </c>
      <c r="B32" s="118"/>
      <c r="C32" s="118"/>
      <c r="D32" s="118"/>
      <c r="E32" s="118"/>
      <c r="F32" s="118"/>
      <c r="G32" s="118"/>
      <c r="H32" s="118"/>
      <c r="I32" s="118"/>
      <c r="J32" s="118"/>
      <c r="K32" s="118"/>
      <c r="L32" s="118"/>
      <c r="M32" s="118"/>
      <c r="N32" s="118"/>
      <c r="O32" s="118"/>
      <c r="P32" s="118"/>
      <c r="Q32" s="118"/>
    </row>
    <row r="33" spans="1:17" ht="31.5" customHeight="1" x14ac:dyDescent="0.4">
      <c r="A33" s="117" t="s">
        <v>79</v>
      </c>
      <c r="B33" s="118"/>
      <c r="C33" s="118"/>
      <c r="D33" s="118"/>
      <c r="E33" s="118"/>
      <c r="F33" s="118"/>
      <c r="G33" s="118"/>
      <c r="H33" s="118"/>
      <c r="I33" s="118"/>
      <c r="J33" s="118"/>
      <c r="K33" s="118"/>
      <c r="L33" s="118"/>
      <c r="M33" s="118"/>
      <c r="N33" s="118"/>
      <c r="O33" s="118"/>
      <c r="P33" s="118"/>
      <c r="Q33" s="118"/>
    </row>
    <row r="35" spans="1:17" ht="17.25" x14ac:dyDescent="0.4">
      <c r="A35" s="4"/>
      <c r="B35" s="22" t="s">
        <v>15</v>
      </c>
    </row>
    <row r="36" spans="1:17" ht="17.25" x14ac:dyDescent="0.4">
      <c r="A36" s="6"/>
      <c r="B36" s="22" t="s">
        <v>16</v>
      </c>
    </row>
    <row r="37" spans="1:17" ht="17.25" x14ac:dyDescent="0.4">
      <c r="A37" s="5"/>
      <c r="B37" s="22" t="s">
        <v>17</v>
      </c>
    </row>
  </sheetData>
  <mergeCells count="105">
    <mergeCell ref="A30:Q30"/>
    <mergeCell ref="A31:Q31"/>
    <mergeCell ref="A32:Q32"/>
    <mergeCell ref="A33:Q33"/>
    <mergeCell ref="F26:G26"/>
    <mergeCell ref="L26:M26"/>
    <mergeCell ref="O26:P26"/>
    <mergeCell ref="A27:B27"/>
    <mergeCell ref="C27:P27"/>
    <mergeCell ref="A29:Q29"/>
    <mergeCell ref="A24:B24"/>
    <mergeCell ref="C24:N24"/>
    <mergeCell ref="O24:P24"/>
    <mergeCell ref="A25:B25"/>
    <mergeCell ref="C25:E26"/>
    <mergeCell ref="F25:G25"/>
    <mergeCell ref="I25:K26"/>
    <mergeCell ref="L25:M25"/>
    <mergeCell ref="O25:P25"/>
    <mergeCell ref="A26:B26"/>
    <mergeCell ref="A23:B23"/>
    <mergeCell ref="C23:D23"/>
    <mergeCell ref="F23:G23"/>
    <mergeCell ref="I23:J23"/>
    <mergeCell ref="L23:M23"/>
    <mergeCell ref="O23:P23"/>
    <mergeCell ref="O21:Q21"/>
    <mergeCell ref="A22:B22"/>
    <mergeCell ref="C22:D22"/>
    <mergeCell ref="F22:G22"/>
    <mergeCell ref="I22:J22"/>
    <mergeCell ref="L22:M22"/>
    <mergeCell ref="O22:Q22"/>
    <mergeCell ref="A20:B20"/>
    <mergeCell ref="C20:D20"/>
    <mergeCell ref="F20:G20"/>
    <mergeCell ref="I20:J20"/>
    <mergeCell ref="L20:Q20"/>
    <mergeCell ref="A21:B21"/>
    <mergeCell ref="C21:D21"/>
    <mergeCell ref="F21:G21"/>
    <mergeCell ref="I21:J21"/>
    <mergeCell ref="L21:M21"/>
    <mergeCell ref="A17:A19"/>
    <mergeCell ref="C17:N17"/>
    <mergeCell ref="O17:Q17"/>
    <mergeCell ref="C18:N18"/>
    <mergeCell ref="O18:Q18"/>
    <mergeCell ref="C19:N19"/>
    <mergeCell ref="O19:Q19"/>
    <mergeCell ref="A14:A16"/>
    <mergeCell ref="C14:N14"/>
    <mergeCell ref="O14:Q14"/>
    <mergeCell ref="C15:N15"/>
    <mergeCell ref="O15:Q15"/>
    <mergeCell ref="C16:N16"/>
    <mergeCell ref="O16:Q16"/>
    <mergeCell ref="A11:A13"/>
    <mergeCell ref="C11:N11"/>
    <mergeCell ref="O11:P11"/>
    <mergeCell ref="C12:N12"/>
    <mergeCell ref="O12:P12"/>
    <mergeCell ref="C13:N13"/>
    <mergeCell ref="O13:P13"/>
    <mergeCell ref="A10:B10"/>
    <mergeCell ref="C10:E10"/>
    <mergeCell ref="F10:H10"/>
    <mergeCell ref="I10:K10"/>
    <mergeCell ref="L10:N10"/>
    <mergeCell ref="O10:Q10"/>
    <mergeCell ref="A9:B9"/>
    <mergeCell ref="C9:E9"/>
    <mergeCell ref="F9:H9"/>
    <mergeCell ref="I9:K9"/>
    <mergeCell ref="L9:N9"/>
    <mergeCell ref="O9:Q9"/>
    <mergeCell ref="A7:B7"/>
    <mergeCell ref="C7:E7"/>
    <mergeCell ref="F7:H7"/>
    <mergeCell ref="I7:Q7"/>
    <mergeCell ref="A8:B8"/>
    <mergeCell ref="C8:E8"/>
    <mergeCell ref="F8:H8"/>
    <mergeCell ref="I8:Q8"/>
    <mergeCell ref="A6:B6"/>
    <mergeCell ref="C6:E6"/>
    <mergeCell ref="F6:H6"/>
    <mergeCell ref="I6:K6"/>
    <mergeCell ref="L6:N6"/>
    <mergeCell ref="O6:Q6"/>
    <mergeCell ref="A5:B5"/>
    <mergeCell ref="C5:E5"/>
    <mergeCell ref="F5:H5"/>
    <mergeCell ref="I5:K5"/>
    <mergeCell ref="L5:N5"/>
    <mergeCell ref="O5:Q5"/>
    <mergeCell ref="A1:Q1"/>
    <mergeCell ref="A3:B4"/>
    <mergeCell ref="C3:H3"/>
    <mergeCell ref="I3:Q3"/>
    <mergeCell ref="C4:E4"/>
    <mergeCell ref="F4:H4"/>
    <mergeCell ref="I4:K4"/>
    <mergeCell ref="L4:N4"/>
    <mergeCell ref="O4:Q4"/>
  </mergeCells>
  <phoneticPr fontId="2"/>
  <conditionalFormatting sqref="O6 O11:Q13">
    <cfRule type="expression" dxfId="22" priority="17">
      <formula>AND($I$7&lt;&gt;"エコジョーズ+コージェネレーション設備",$O6="")</formula>
    </cfRule>
    <cfRule type="expression" dxfId="21" priority="18">
      <formula>AND($I$7&lt;&gt;"エコジョーズ+コージェネレーション設備",$O6&lt;&gt;"")</formula>
    </cfRule>
  </conditionalFormatting>
  <conditionalFormatting sqref="C7:H7">
    <cfRule type="expression" dxfId="20" priority="14">
      <formula>OR(C7="【従来型機器】",C7="【高効率機器】")</formula>
    </cfRule>
  </conditionalFormatting>
  <conditionalFormatting sqref="C10:H10">
    <cfRule type="expression" dxfId="19" priority="11">
      <formula>AND(C7&lt;&gt;"ハイブリッド",C10&lt;&gt;"")</formula>
    </cfRule>
    <cfRule type="expression" dxfId="18" priority="13">
      <formula>C7&lt;&gt;"ハイブリッド"</formula>
    </cfRule>
  </conditionalFormatting>
  <conditionalFormatting sqref="I10:N10">
    <cfRule type="expression" dxfId="17" priority="10">
      <formula>AND($I$7&lt;&gt;"ハイブリッド",I10&lt;&gt;"")</formula>
    </cfRule>
    <cfRule type="expression" dxfId="16" priority="12">
      <formula>$I$7&lt;&gt;"ハイブリッド"</formula>
    </cfRule>
  </conditionalFormatting>
  <conditionalFormatting sqref="L6 L9">
    <cfRule type="expression" dxfId="15" priority="15">
      <formula>AND(OR($I$7="エコキュート"),L6&lt;&gt;"")</formula>
    </cfRule>
    <cfRule type="expression" dxfId="14" priority="16">
      <formula>AND($I$7="エコキュート",L6="")</formula>
    </cfRule>
  </conditionalFormatting>
  <conditionalFormatting sqref="L9:N9">
    <cfRule type="expression" dxfId="13" priority="8">
      <formula>AND($I$7="ハイブリッド",L9&lt;&gt;"")</formula>
    </cfRule>
    <cfRule type="expression" dxfId="12" priority="9">
      <formula>AND($I$7="ハイブリッド",L9="")</formula>
    </cfRule>
  </conditionalFormatting>
  <conditionalFormatting sqref="F9:H9">
    <cfRule type="expression" dxfId="11" priority="6">
      <formula>AND($F$7="ハイブリッド",F9&lt;&gt;"")</formula>
    </cfRule>
    <cfRule type="expression" dxfId="10" priority="7">
      <formula>AND($F$7="ハイブリッド",F9="")</formula>
    </cfRule>
  </conditionalFormatting>
  <conditionalFormatting sqref="O5">
    <cfRule type="expression" dxfId="9" priority="4">
      <formula>AND($I$7&lt;&gt;"エコジョーズ+コージェネレーション設備",$O5="")</formula>
    </cfRule>
    <cfRule type="expression" dxfId="8" priority="5">
      <formula>AND($I$7&lt;&gt;"エコジョーズ+コージェネレーション設備",$O5&lt;&gt;"")</formula>
    </cfRule>
  </conditionalFormatting>
  <conditionalFormatting sqref="L5">
    <cfRule type="expression" dxfId="7" priority="2">
      <formula>AND(OR($I$7="エコキュート"),L5&lt;&gt;"")</formula>
    </cfRule>
    <cfRule type="expression" dxfId="6" priority="3">
      <formula>AND($I$7="エコキュート",L5="")</formula>
    </cfRule>
  </conditionalFormatting>
  <conditionalFormatting sqref="C8:H8">
    <cfRule type="expression" dxfId="5" priority="1">
      <formula>OR(C8="【従来型機器】",C8="【高効率機器】")</formula>
    </cfRule>
  </conditionalFormatting>
  <dataValidations count="3">
    <dataValidation type="list" allowBlank="1" showInputMessage="1" showErrorMessage="1" sqref="I7:Q7">
      <formula1>"エコキュート,エコジョーズ,エコジョーズ+コージェネレーション設備,エコフィール,ハイブリッド"</formula1>
    </dataValidation>
    <dataValidation type="list" allowBlank="1" showInputMessage="1" showErrorMessage="1" sqref="C7:H7">
      <formula1>"【従来型機器】,電気,プロパンガス,灯油,【高効率機器】,エコキュート,エコジョーズ,エコフィール,ハイブリッド"</formula1>
    </dataValidation>
    <dataValidation type="list" allowBlank="1" showInputMessage="1" showErrorMessage="1" sqref="C8:H8">
      <formula1>"既存機器性能不明"</formula1>
    </dataValidation>
  </dataValidations>
  <printOptions horizontalCentered="1"/>
  <pageMargins left="0.39370078740157483" right="0.39370078740157483" top="0.98425196850393704" bottom="0.98425196850393704" header="0.31496062992125984" footer="0.31496062992125984"/>
  <pageSetup paperSize="9" scale="5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18"/>
  <sheetViews>
    <sheetView zoomScaleNormal="100" zoomScaleSheetLayoutView="100" workbookViewId="0">
      <selection activeCell="K5" sqref="K5"/>
    </sheetView>
  </sheetViews>
  <sheetFormatPr defaultColWidth="9" defaultRowHeight="15" x14ac:dyDescent="0.4"/>
  <cols>
    <col min="1" max="1" width="15.625" style="1" customWidth="1"/>
    <col min="2" max="3" width="5.875" style="1" customWidth="1"/>
    <col min="4" max="4" width="6.625" style="1" customWidth="1"/>
    <col min="5" max="6" width="6.125" style="1" customWidth="1"/>
    <col min="7" max="7" width="11" style="1" customWidth="1"/>
    <col min="8" max="9" width="6.125" style="1" customWidth="1"/>
    <col min="10" max="10" width="11" style="1" customWidth="1"/>
    <col min="11" max="16384" width="9" style="1"/>
  </cols>
  <sheetData>
    <row r="1" spans="1:10" ht="22.5" customHeight="1" x14ac:dyDescent="0.4">
      <c r="A1" s="36" t="s">
        <v>31</v>
      </c>
      <c r="B1" s="36"/>
      <c r="C1" s="36"/>
      <c r="D1" s="36"/>
      <c r="E1" s="36"/>
      <c r="F1" s="36"/>
      <c r="G1" s="36"/>
      <c r="H1" s="36"/>
      <c r="I1" s="36"/>
      <c r="J1" s="36"/>
    </row>
    <row r="2" spans="1:10" ht="14.25" customHeight="1" x14ac:dyDescent="0.4">
      <c r="A2" s="7"/>
      <c r="B2" s="7"/>
      <c r="C2" s="7"/>
      <c r="D2" s="7"/>
      <c r="E2" s="7"/>
      <c r="F2" s="7"/>
      <c r="G2" s="7"/>
      <c r="H2" s="7"/>
      <c r="I2" s="7"/>
      <c r="J2" s="7"/>
    </row>
    <row r="3" spans="1:10" ht="15" customHeight="1" x14ac:dyDescent="0.4">
      <c r="A3" s="124" t="s">
        <v>85</v>
      </c>
      <c r="B3" s="124"/>
      <c r="C3" s="124"/>
      <c r="D3" s="124"/>
      <c r="E3" s="124"/>
      <c r="F3" s="124"/>
      <c r="G3" s="124"/>
      <c r="H3" s="124"/>
      <c r="I3" s="124"/>
      <c r="J3" s="124"/>
    </row>
    <row r="4" spans="1:10" ht="30" customHeight="1" x14ac:dyDescent="0.4">
      <c r="A4" s="49" t="s">
        <v>64</v>
      </c>
      <c r="B4" s="49"/>
      <c r="C4" s="49"/>
      <c r="D4" s="49"/>
      <c r="E4" s="50" t="s">
        <v>22</v>
      </c>
      <c r="F4" s="50"/>
      <c r="G4" s="50"/>
      <c r="H4" s="50"/>
      <c r="I4" s="50"/>
      <c r="J4" s="50"/>
    </row>
    <row r="5" spans="1:10" ht="30" customHeight="1" x14ac:dyDescent="0.4">
      <c r="A5" s="49"/>
      <c r="B5" s="49"/>
      <c r="C5" s="49"/>
      <c r="D5" s="49"/>
      <c r="E5" s="50" t="s">
        <v>23</v>
      </c>
      <c r="F5" s="50"/>
      <c r="G5" s="50"/>
      <c r="H5" s="50" t="s">
        <v>1</v>
      </c>
      <c r="I5" s="50"/>
      <c r="J5" s="50"/>
    </row>
    <row r="6" spans="1:10" s="2" customFormat="1" ht="30" customHeight="1" x14ac:dyDescent="0.4">
      <c r="A6" s="50" t="s">
        <v>49</v>
      </c>
      <c r="B6" s="50"/>
      <c r="C6" s="50"/>
      <c r="D6" s="50"/>
      <c r="E6" s="125"/>
      <c r="F6" s="126"/>
      <c r="G6" s="126"/>
      <c r="H6" s="125"/>
      <c r="I6" s="126"/>
      <c r="J6" s="127"/>
    </row>
    <row r="7" spans="1:10" s="2" customFormat="1" ht="30" customHeight="1" x14ac:dyDescent="0.4">
      <c r="A7" s="50" t="s">
        <v>50</v>
      </c>
      <c r="B7" s="50"/>
      <c r="C7" s="50"/>
      <c r="D7" s="50"/>
      <c r="E7" s="125"/>
      <c r="F7" s="126"/>
      <c r="G7" s="126"/>
      <c r="H7" s="125"/>
      <c r="I7" s="126"/>
      <c r="J7" s="127"/>
    </row>
    <row r="8" spans="1:10" s="2" customFormat="1" ht="30" customHeight="1" x14ac:dyDescent="0.4">
      <c r="A8" s="50" t="s">
        <v>67</v>
      </c>
      <c r="B8" s="50"/>
      <c r="C8" s="50"/>
      <c r="D8" s="50"/>
      <c r="E8" s="133"/>
      <c r="F8" s="134"/>
      <c r="G8" s="20" t="s">
        <v>68</v>
      </c>
      <c r="H8" s="133"/>
      <c r="I8" s="134"/>
      <c r="J8" s="20" t="s">
        <v>68</v>
      </c>
    </row>
    <row r="9" spans="1:10" ht="30" customHeight="1" x14ac:dyDescent="0.4">
      <c r="A9" s="50" t="s">
        <v>29</v>
      </c>
      <c r="B9" s="49"/>
      <c r="C9" s="49"/>
      <c r="D9" s="49"/>
      <c r="E9" s="130"/>
      <c r="F9" s="131"/>
      <c r="G9" s="8" t="s">
        <v>37</v>
      </c>
      <c r="H9" s="130"/>
      <c r="I9" s="131"/>
      <c r="J9" s="8" t="s">
        <v>37</v>
      </c>
    </row>
    <row r="10" spans="1:10" ht="30" customHeight="1" x14ac:dyDescent="0.4">
      <c r="A10" s="39" t="s">
        <v>74</v>
      </c>
      <c r="B10" s="40"/>
      <c r="C10" s="40"/>
      <c r="D10" s="41"/>
      <c r="E10" s="132">
        <v>0.55300000000000005</v>
      </c>
      <c r="F10" s="85"/>
      <c r="G10" s="85"/>
      <c r="H10" s="81" t="s">
        <v>65</v>
      </c>
      <c r="I10" s="81"/>
      <c r="J10" s="82"/>
    </row>
    <row r="11" spans="1:10" ht="30" customHeight="1" thickBot="1" x14ac:dyDescent="0.45">
      <c r="A11" s="45" t="s">
        <v>27</v>
      </c>
      <c r="B11" s="45"/>
      <c r="C11" s="45"/>
      <c r="D11" s="45"/>
      <c r="E11" s="119">
        <f>IFERROR(ROUND(E9*E10,0),"")</f>
        <v>0</v>
      </c>
      <c r="F11" s="120"/>
      <c r="G11" s="15" t="s">
        <v>66</v>
      </c>
      <c r="H11" s="119">
        <f>IFERROR(ROUND(H9*E10,0),"")</f>
        <v>0</v>
      </c>
      <c r="I11" s="120"/>
      <c r="J11" s="16" t="s">
        <v>66</v>
      </c>
    </row>
    <row r="12" spans="1:10" ht="30" customHeight="1" thickBot="1" x14ac:dyDescent="0.45">
      <c r="A12" s="25" t="s">
        <v>26</v>
      </c>
      <c r="B12" s="26"/>
      <c r="C12" s="26"/>
      <c r="D12" s="26"/>
      <c r="E12" s="27">
        <f>IFERROR(E11-H11,"")</f>
        <v>0</v>
      </c>
      <c r="F12" s="28"/>
      <c r="G12" s="28"/>
      <c r="H12" s="28"/>
      <c r="I12" s="28"/>
      <c r="J12" s="11" t="s">
        <v>66</v>
      </c>
    </row>
    <row r="13" spans="1:10" ht="30" customHeight="1" x14ac:dyDescent="0.4">
      <c r="A13" s="46" t="s">
        <v>24</v>
      </c>
      <c r="B13" s="46"/>
      <c r="C13" s="46"/>
      <c r="D13" s="46"/>
      <c r="E13" s="128" t="str">
        <f>IFERROR(ROUND(100*E12/E11,2),"")</f>
        <v/>
      </c>
      <c r="F13" s="129"/>
      <c r="G13" s="129"/>
      <c r="H13" s="129"/>
      <c r="I13" s="129"/>
      <c r="J13" s="21" t="s">
        <v>18</v>
      </c>
    </row>
    <row r="15" spans="1:10" ht="48" customHeight="1" x14ac:dyDescent="0.4">
      <c r="A15" s="117" t="s">
        <v>81</v>
      </c>
      <c r="B15" s="117"/>
      <c r="C15" s="117"/>
      <c r="D15" s="117"/>
      <c r="E15" s="117"/>
      <c r="F15" s="117"/>
      <c r="G15" s="117"/>
      <c r="H15" s="117"/>
      <c r="I15" s="117"/>
      <c r="J15" s="117"/>
    </row>
    <row r="17" spans="1:2" ht="17.25" x14ac:dyDescent="0.4">
      <c r="A17" s="4"/>
      <c r="B17" s="22" t="s">
        <v>15</v>
      </c>
    </row>
    <row r="18" spans="1:2" ht="17.25" x14ac:dyDescent="0.4">
      <c r="A18" s="5"/>
      <c r="B18" s="22" t="s">
        <v>17</v>
      </c>
    </row>
  </sheetData>
  <mergeCells count="29">
    <mergeCell ref="H9:I9"/>
    <mergeCell ref="H10:J10"/>
    <mergeCell ref="E10:G10"/>
    <mergeCell ref="A8:D8"/>
    <mergeCell ref="A4:D5"/>
    <mergeCell ref="E4:J4"/>
    <mergeCell ref="E5:G5"/>
    <mergeCell ref="H5:J5"/>
    <mergeCell ref="A7:D7"/>
    <mergeCell ref="E7:G7"/>
    <mergeCell ref="H7:J7"/>
    <mergeCell ref="H8:I8"/>
    <mergeCell ref="E8:F8"/>
    <mergeCell ref="A15:J15"/>
    <mergeCell ref="A1:J1"/>
    <mergeCell ref="A3:J3"/>
    <mergeCell ref="A6:D6"/>
    <mergeCell ref="E6:G6"/>
    <mergeCell ref="H6:J6"/>
    <mergeCell ref="A10:D10"/>
    <mergeCell ref="A9:D9"/>
    <mergeCell ref="A13:D13"/>
    <mergeCell ref="A11:D11"/>
    <mergeCell ref="E12:I12"/>
    <mergeCell ref="E13:I13"/>
    <mergeCell ref="A12:D12"/>
    <mergeCell ref="E11:F11"/>
    <mergeCell ref="H11:I11"/>
    <mergeCell ref="E9:F9"/>
  </mergeCells>
  <phoneticPr fontId="2"/>
  <conditionalFormatting sqref="E11:G11">
    <cfRule type="expression" dxfId="4" priority="25">
      <formula>AND($E$9&lt;&gt;"",#REF!="電気")</formula>
    </cfRule>
  </conditionalFormatting>
  <conditionalFormatting sqref="H11:J11">
    <cfRule type="expression" dxfId="3" priority="22">
      <formula>AND($H$9&lt;&gt;"",#REF!="電気")</formula>
    </cfRule>
  </conditionalFormatting>
  <conditionalFormatting sqref="G9">
    <cfRule type="expression" dxfId="2" priority="3">
      <formula>AND($E$9&lt;&gt;"",#REF!="電気")</formula>
    </cfRule>
  </conditionalFormatting>
  <conditionalFormatting sqref="J9">
    <cfRule type="expression" dxfId="1" priority="2">
      <formula>AND($E$9&lt;&gt;"",#REF!="電気")</formula>
    </cfRule>
  </conditionalFormatting>
  <conditionalFormatting sqref="J12">
    <cfRule type="expression" dxfId="0" priority="1">
      <formula>AND($H$9&lt;&gt;"",#REF!="電気")</formula>
    </cfRule>
  </conditionalFormatting>
  <printOptions horizontalCentered="1"/>
  <pageMargins left="0.59055118110236227" right="0.59055118110236227" top="0.98425196850393704" bottom="0.98425196850393704"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太陽光発電システム</vt:lpstr>
      <vt:lpstr>給湯暖房機</vt:lpstr>
      <vt:lpstr>エアコン</vt:lpstr>
      <vt:lpstr>エアコン!Print_Area</vt:lpstr>
      <vt:lpstr>給湯暖房機!Print_Area</vt:lpstr>
      <vt:lpstr>太陽光発電システム!Print_Area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2026-04-12T13:33:42Z</dcterms:modified>
</cp:coreProperties>
</file>