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役場\161水道課\【新・161水道課】\№２　調査・研修・会議・関係団体全般\2-1　調査\2-1-1　庶務係\2025年度（令和07年度）【2031年度（令和13年度）廃棄】\20260202_【依頼：0205〆】公営企業に係る経営比較分析表（令和６年度決算）の分析・公表について\02 回答\"/>
    </mc:Choice>
  </mc:AlternateContent>
  <xr:revisionPtr revIDLastSave="0" documentId="13_ncr:1_{4A7798D8-CD2C-4863-B15B-CAABFC2AA2AC}" xr6:coauthVersionLast="47" xr6:coauthVersionMax="47" xr10:uidLastSave="{00000000-0000-0000-0000-000000000000}"/>
  <workbookProtection workbookAlgorithmName="SHA-512" workbookHashValue="813bEiesTb5xXwnEGBo7ceyQ8YWjLUnwcLmNyFbMw5scDXRaCnMVsl30/ZkfH2pPoq+eauFvp9IlAyqypDgVnw==" workbookSaltValue="IdtOKQhjaMvIoeDzmdKgVA==" workbookSpinCount="100000" lockStructure="1"/>
  <bookViews>
    <workbookView xWindow="-120" yWindow="-120" windowWidth="25440" windowHeight="152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O6" i="5"/>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10" i="4"/>
  <c r="P10" i="4"/>
  <c r="I10" i="4"/>
  <c r="B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<sst xmlns="http://schemas.openxmlformats.org/spreadsheetml/2006/main" count="228" uniqueCount="113">
  <si>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</si>
  <si>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</si>
  <si>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</si>
  <si>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</si>
  <si>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</si>
  <si>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</si>
  <si>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</si>
  <si>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</si>
  <si>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</si>
  <si>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</si>
  <si>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</si>
  <si>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</si>
  <si>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</si>
  <si>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</si>
  <si>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</si>
  <si>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</si>
  <si>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</si>
  <si>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</si>
  <si>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</si>
  <si>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</si>
  <si>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</si>
  <si>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</si>
  <si>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</si>
  <si>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</si>
  <si>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</si>
  <si>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</si>
  <si>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</si>
  <si>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</si>
  <si>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</si>
  <si>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</si>
  <si>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</si>
  <si>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</si>
  <si>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</si>
  <si>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</si>
  <si>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</si>
  <si>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</si>
  <si>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</si>
  <si>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</si>
  <si>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</si>
  <si>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</si>
  <si>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</si>
  <si>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</si>
  <si>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</si>
  <si>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</si>
  <si>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</si>
  <si>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</si>
  <si>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</si>
  <si>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</si>
  <si>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</si>
  <si>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</si>
  <si>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</si>
  <si>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</si>
  <si>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</si>
  <si>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</si>
  <si>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</si>
  <si>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</si>
  <si>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</si>
  <si>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</si>
  <si>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</si>
  <si>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</si>
  <si>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</si>
  <si>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</si>
  <si>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</si>
  <si>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</si>
  <si>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</si>
  <si>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</si>
  <si>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</si>
  <si>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</si>
  <si>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</si>
  <si>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</si>
  <si>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</si>
  <si>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</si>
  <si>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</si>
  <si>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</si>
  <si>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</si>
  <si>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</si>
  <si>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</si>
  <si>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</si>
  <si>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</si>
  <si>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</si>
  <si>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</si>
  <si>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</si>
  <si>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</si>
  <si>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</si>
  <si>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</si>
  <si>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</si>
  <si>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</si>
  <si>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</si>
  <si>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</si>
  <si>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</si>
  <si>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</si>
  <si>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</si>
  <si>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</si>
  <si>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</si>
  <si>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</si>
  <si>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</si>
  <si>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</si>
  <si>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</si>
  <si>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</si>
  <si>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</si>
  <si>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</si>
  <si>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</si>
  <si>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</si>
  <si>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</si>
  <si>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</si>
  <si>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</si>
  <si>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</si>
  <si>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</si>
  <si>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</si>
  <si>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</si>
  <si>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前述の配水管移設工事及び計画的な管路及び施設の更新により、有形固定資産減価償却率は前年よりも大きく改善し、また、管路経年化率も類似団体平均値を下回る結果となったが、今後についても必要な更新投資や老朽化対策、</t>
    </r>
    <r>
      <rPr>
        <sz val="11"/>
        <rFont val="ＭＳ ゴシック"/>
        <family val="3"/>
        <charset val="128"/>
      </rPr>
      <t>投資のあり方について検討する必要があると考えている。</t>
    </r>
    <rPh sb="1" eb="3">
      <t>ゼンジュツ</t>
    </rPh>
    <rPh sb="11" eb="12">
      <t>オヨ</t>
    </rPh>
    <rPh sb="13" eb="16">
      <t>ケイカクテキ</t>
    </rPh>
    <rPh sb="42" eb="44">
      <t>ゼンネン</t>
    </rPh>
    <rPh sb="47" eb="48">
      <t>オオ</t>
    </rPh>
    <rPh sb="50" eb="52">
      <t>カイゼン</t>
    </rPh>
    <rPh sb="72" eb="74">
      <t>シタマワ</t>
    </rPh>
    <rPh sb="75" eb="77">
      <t>ケッカ</t>
    </rPh>
    <rPh sb="83" eb="85">
      <t>コンゴ</t>
    </rPh>
    <phoneticPr fontId="4"/>
  </si>
  <si>
    <t>　今後は、人口減少に伴い料金収入が減少する一方で、法定耐用年数に達し更新時期を迎える管路の増加が見込まれ、厳しい経営状況となることが想定されるため、引き続き、漏水調査により有収率の向上に努め、健全な運営を図っていくとともに、アセットマネジメントの充実を図り、効率的で効果的な更新を進めていく。</t>
    <phoneticPr fontId="4"/>
  </si>
  <si>
    <t>　令和５年度までは経常収支比率及び料金回収率ともに指標が100％以上であり、維持管理費や支払利息等の費用を給水収益によって賄えていたが、物価高騰や人件費の増加といった要因から、いずれの指標も100％を下回った。
　また、企業債残高対給水収益比率については、企業債の適切な借り入れと計画的な償還により、企業債残高は減少傾向となっていたが、令和６年度に実施した道路工事（北海道の事業）に関連する配水管移設工事に係る事業費が大きく、その財源として借り入れた企業債により、比率が上昇したものの、当町の給水収益に対して、過大な投資規模とはなっていない。
　有収率については、定期的な漏水調査や配水区域における夜間流量の変化に注視するなど、速やかな対応に取り組んでおり、年間有収率89.46％と対前年比0.3ポイントの増となった。今後も漏水調査を継続し、早期発見や修理に努め、有収率の向上を図る。</t>
    <rPh sb="1" eb="3">
      <t>レイワ</t>
    </rPh>
    <rPh sb="4" eb="6">
      <t>ネンド</t>
    </rPh>
    <rPh sb="68" eb="72">
      <t>ブッカコウトウ</t>
    </rPh>
    <rPh sb="73" eb="76">
      <t>ジンケンヒ</t>
    </rPh>
    <rPh sb="77" eb="79">
      <t>ゾウカ</t>
    </rPh>
    <rPh sb="83" eb="85">
      <t>ヨウイン</t>
    </rPh>
    <rPh sb="92" eb="94">
      <t>シヒョウ</t>
    </rPh>
    <rPh sb="100" eb="102">
      <t>シタマワ</t>
    </rPh>
    <rPh sb="168" eb="170">
      <t>レイワ</t>
    </rPh>
    <rPh sb="171" eb="173">
      <t>ネンド</t>
    </rPh>
    <rPh sb="174" eb="176">
      <t>ジッシ</t>
    </rPh>
    <rPh sb="178" eb="182">
      <t>ドウロコウジ</t>
    </rPh>
    <rPh sb="183" eb="186">
      <t>ホッカイドウ</t>
    </rPh>
    <rPh sb="187" eb="189">
      <t>ジギョウ</t>
    </rPh>
    <rPh sb="191" eb="193">
      <t>カンレン</t>
    </rPh>
    <rPh sb="195" eb="198">
      <t>ハイスイカン</t>
    </rPh>
    <rPh sb="198" eb="202">
      <t>イセツコウジ</t>
    </rPh>
    <rPh sb="203" eb="204">
      <t>カカ</t>
    </rPh>
    <rPh sb="209" eb="210">
      <t>オオ</t>
    </rPh>
    <rPh sb="215" eb="217">
      <t>ザイゲン</t>
    </rPh>
    <rPh sb="220" eb="221">
      <t>カ</t>
    </rPh>
    <rPh sb="222" eb="223">
      <t>イ</t>
    </rPh>
    <rPh sb="225" eb="228">
      <t>キギョウサイ</t>
    </rPh>
    <rPh sb="232" eb="234">
      <t>ヒリツ</t>
    </rPh>
    <rPh sb="235" eb="23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</si>
</sst>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0.28999999999999998</c:v>
                </c:pt>
                <c:pt idx="1">
                  <c:v>0.66</c:v>
                </c:pt>
                <c:pt idx="2">
                  <c:v>0.97</c:v>
                </c:pt>
                <c:pt idx="3">
                  <c:v>1.23</c:v>
                </c:pt>
                <c:pt idx="4">
                  <c:v>0.56000000000000005</c:v>
                </c:pt>
              </c:numCache>
            </c:numRef>
          </c:val>
          <c:extLst>
            <c:ext xmlns:c16="http://schemas.microsoft.com/office/drawing/2014/chart" uri="{C3380CC4-5D6E-409C-BE32-E72D297353CC}">
              <c16:uniqueId val="{00000000-71F9-4E26-B324-3AC59602A2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1F9-4E26-B324-3AC59602A2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66.75</c:v>
                </c:pt>
                <c:pt idx="1">
                  <c:v>65.45</c:v>
                </c:pt>
                <c:pt idx="2">
                  <c:v>63.72</c:v>
                </c:pt>
                <c:pt idx="3">
                  <c:v>62.43</c:v>
                </c:pt>
                <c:pt idx="4">
                  <c:v>63.4</c:v>
                </c:pt>
              </c:numCache>
            </c:numRef>
          </c:val>
          <c:extLst>
            <c:ext xmlns:c16="http://schemas.microsoft.com/office/drawing/2014/chart" uri="{C3380CC4-5D6E-409C-BE32-E72D297353CC}">
              <c16:uniqueId val="{00000000-36A5-4CC4-976D-0EB6608436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6A5-4CC4-976D-0EB6608436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c:v>
                </c:pt>
                <c:pt idx="1">
                  <c:v>87</c:v>
                </c:pt>
                <c:pt idx="2">
                  <c:v>88.56</c:v>
                </c:pt>
                <c:pt idx="3">
                  <c:v>89.18</c:v>
                </c:pt>
                <c:pt idx="4">
                  <c:v>89.46</c:v>
                </c:pt>
              </c:numCache>
            </c:numRef>
          </c:val>
          <c:extLst>
            <c:ext xmlns:c16="http://schemas.microsoft.com/office/drawing/2014/chart" uri="{C3380CC4-5D6E-409C-BE32-E72D297353CC}">
              <c16:uniqueId val="{00000000-4172-4A89-A682-9EF6AA2BA9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172-4A89-A682-9EF6AA2BA9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112.94</c:v>
                </c:pt>
                <c:pt idx="1">
                  <c:v>112.69</c:v>
                </c:pt>
                <c:pt idx="2">
                  <c:v>112.18</c:v>
                </c:pt>
                <c:pt idx="3">
                  <c:v>105.67</c:v>
                </c:pt>
                <c:pt idx="4">
                  <c:v>90.9</c:v>
                </c:pt>
              </c:numCache>
            </c:numRef>
          </c:val>
          <c:extLst>
            <c:ext xmlns:c16="http://schemas.microsoft.com/office/drawing/2014/chart" uri="{C3380CC4-5D6E-409C-BE32-E72D297353CC}">
              <c16:uniqueId val="{00000000-B938-4C86-9D21-F0B40F72D0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938-4C86-9D21-F0B40F72D0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53.06</c:v>
                </c:pt>
                <c:pt idx="1">
                  <c:v>54.21</c:v>
                </c:pt>
                <c:pt idx="2">
                  <c:v>53.95</c:v>
                </c:pt>
                <c:pt idx="3">
                  <c:v>54.74</c:v>
                </c:pt>
                <c:pt idx="4">
                  <c:v>53.15</c:v>
                </c:pt>
              </c:numCache>
            </c:numRef>
          </c:val>
          <c:extLst>
            <c:ext xmlns:c16="http://schemas.microsoft.com/office/drawing/2014/chart" uri="{C3380CC4-5D6E-409C-BE32-E72D297353CC}">
              <c16:uniqueId val="{00000000-A137-4B14-97F8-1EF01CA0D7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137-4B14-97F8-1EF01CA0D7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14.83</c:v>
                </c:pt>
                <c:pt idx="1">
                  <c:v>16.989999999999998</c:v>
                </c:pt>
                <c:pt idx="2">
                  <c:v>20.62</c:v>
                </c:pt>
                <c:pt idx="3">
                  <c:v>21.47</c:v>
                </c:pt>
                <c:pt idx="4">
                  <c:v>22.53</c:v>
                </c:pt>
              </c:numCache>
            </c:numRef>
          </c:val>
          <c:extLst>
            <c:ext xmlns:c16="http://schemas.microsoft.com/office/drawing/2014/chart" uri="{C3380CC4-5D6E-409C-BE32-E72D297353CC}">
              <c16:uniqueId val="{00000000-FDB4-49AD-93F9-6944BBA995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DB4-49AD-93F9-6944BBA995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BF-4B0A-B2EF-F01E470CEF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2BF-4B0A-B2EF-F01E470CEF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331.33</c:v>
                </c:pt>
                <c:pt idx="1">
                  <c:v>316.01</c:v>
                </c:pt>
                <c:pt idx="2">
                  <c:v>293.52999999999997</c:v>
                </c:pt>
                <c:pt idx="3">
                  <c:v>314.61</c:v>
                </c:pt>
                <c:pt idx="4">
                  <c:v>193.79</c:v>
                </c:pt>
              </c:numCache>
            </c:numRef>
          </c:val>
          <c:extLst>
            <c:ext xmlns:c16="http://schemas.microsoft.com/office/drawing/2014/chart" uri="{C3380CC4-5D6E-409C-BE32-E72D297353CC}">
              <c16:uniqueId val="{00000000-AD0A-451C-8938-22E55CE6D8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D0A-451C-8938-22E55CE6D8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382.91</c:v>
                </c:pt>
                <c:pt idx="1">
                  <c:v>364.82</c:v>
                </c:pt>
                <c:pt idx="2">
                  <c:v>356.26</c:v>
                </c:pt>
                <c:pt idx="3">
                  <c:v>354.01</c:v>
                </c:pt>
                <c:pt idx="4">
                  <c:v>416.05</c:v>
                </c:pt>
              </c:numCache>
            </c:numRef>
          </c:val>
          <c:extLst>
            <c:ext xmlns:c16="http://schemas.microsoft.com/office/drawing/2014/chart" uri="{C3380CC4-5D6E-409C-BE32-E72D297353CC}">
              <c16:uniqueId val="{00000000-7809-4F75-9F24-E01462F7A3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809-4F75-9F24-E01462F7A3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108.02</c:v>
                </c:pt>
                <c:pt idx="1">
                  <c:v>107.53</c:v>
                </c:pt>
                <c:pt idx="2">
                  <c:v>106.93</c:v>
                </c:pt>
                <c:pt idx="3">
                  <c:v>99.96</c:v>
                </c:pt>
                <c:pt idx="4">
                  <c:v>83.5</c:v>
                </c:pt>
              </c:numCache>
            </c:numRef>
          </c:val>
          <c:extLst>
            <c:ext xmlns:c16="http://schemas.microsoft.com/office/drawing/2014/chart" uri="{C3380CC4-5D6E-409C-BE32-E72D297353CC}">
              <c16:uniqueId val="{00000000-5AA3-48F5-B676-2091ADD64D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5AA3-48F5-B676-2091ADD64D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195.42</c:v>
                </c:pt>
                <c:pt idx="1">
                  <c:v>196.71</c:v>
                </c:pt>
                <c:pt idx="2">
                  <c:v>199.14</c:v>
                </c:pt>
                <c:pt idx="3">
                  <c:v>213.51</c:v>
                </c:pt>
                <c:pt idx="4">
                  <c:v>256.64</c:v>
                </c:pt>
              </c:numCache>
            </c:numRef>
          </c:val>
          <c:extLst>
            <c:ext xmlns:c16="http://schemas.microsoft.com/office/drawing/2014/chart" uri="{C3380CC4-5D6E-409C-BE32-E72D297353CC}">
              <c16:uniqueId val="{00000000-D6F8-429F-845E-11064BFF593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6F8-429F-845E-11064BFF593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北海道　幕別町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25269</v>
      </c>
      <c r="AM8" s="62"/>
      <c r="AN8" s="62"/>
      <c r="AO8" s="62"/>
      <c r="AP8" s="62"/>
      <c r="AQ8" s="62"/>
      <c r="AR8" s="62"/>
      <c r="AS8" s="62"/>
      <c r="AT8" s="36">
        <f>データ!$S$6</f>
        <v>477.64</v>
      </c>
      <c r="AU8" s="37"/>
      <c r="AV8" s="37"/>
      <c r="AW8" s="37"/>
      <c r="AX8" s="37"/>
      <c r="AY8" s="37"/>
      <c r="AZ8" s="37"/>
      <c r="BA8" s="37"/>
      <c r="BB8" s="51">
        <f>データ!$T$6</f>
        <v>52.9</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66.12</v>
      </c>
      <c r="J10" s="37"/>
      <c r="K10" s="37"/>
      <c r="L10" s="37"/>
      <c r="M10" s="37"/>
      <c r="N10" s="37"/>
      <c r="O10" s="61"/>
      <c r="P10" s="51">
        <f>データ!$P$6</f>
        <v>88.46</v>
      </c>
      <c r="Q10" s="51"/>
      <c r="R10" s="51"/>
      <c r="S10" s="51"/>
      <c r="T10" s="51"/>
      <c r="U10" s="51"/>
      <c r="V10" s="51"/>
      <c r="W10" s="62">
        <f>データ!$Q$6</f>
        <v>4550</v>
      </c>
      <c r="X10" s="62"/>
      <c r="Y10" s="62"/>
      <c r="Z10" s="62"/>
      <c r="AA10" s="62"/>
      <c r="AB10" s="62"/>
      <c r="AC10" s="62"/>
      <c r="AD10" s="2"/>
      <c r="AE10" s="2"/>
      <c r="AF10" s="2"/>
      <c r="AG10" s="2"/>
      <c r="AH10" s="2"/>
      <c r="AI10" s="2"/>
      <c r="AJ10" s="2"/>
      <c r="AK10" s="2"/>
      <c r="AL10" s="62">
        <f>データ!$U$6</f>
        <v>22186</v>
      </c>
      <c r="AM10" s="62"/>
      <c r="AN10" s="62"/>
      <c r="AO10" s="62"/>
      <c r="AP10" s="62"/>
      <c r="AQ10" s="62"/>
      <c r="AR10" s="62"/>
      <c r="AS10" s="62"/>
      <c r="AT10" s="36">
        <f>データ!$V$6</f>
        <v>101.77</v>
      </c>
      <c r="AU10" s="37"/>
      <c r="AV10" s="37"/>
      <c r="AW10" s="37"/>
      <c r="AX10" s="37"/>
      <c r="AY10" s="37"/>
      <c r="AZ10" s="37"/>
      <c r="BA10" s="37"/>
      <c r="BB10" s="51">
        <f>データ!$W$6</f>
        <v>218</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oL5rx9qjZQFIyK3Pl4fMvyu2Z2KQKBsqli3/p3MZdLp1rG0aviWFhb83xGR07+NJm1fXKwxm58/pEYWBejV2Q==" saltValue="oXKC1X6NqXMMKrTFvVH6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16438</v>
      </c>
      <c r="D6" s="20">
        <f t="shared" si="3"/>
        <v>46</v>
      </c>
      <c r="E6" s="20">
        <f t="shared" si="3"/>
        <v>1</v>
      </c>
      <c r="F6" s="20">
        <f t="shared" si="3"/>
        <v>0</v>
      </c>
      <c r="G6" s="20">
        <f t="shared" si="3"/>
        <v>1</v>
      </c>
      <c r="H6" s="20" t="str">
        <f t="shared" si="3"/>
        <v>北海道　幕別町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66.12</v>
      </c>
      <c r="P6" s="21">
        <f t="shared" si="3"/>
        <v>88.46</v>
      </c>
      <c r="Q6" s="21">
        <f t="shared" si="3"/>
        <v>4550</v>
      </c>
      <c r="R6" s="21">
        <f t="shared" si="3"/>
        <v>25269</v>
      </c>
      <c r="S6" s="21">
        <f t="shared" si="3"/>
        <v>477.64</v>
      </c>
      <c r="T6" s="21">
        <f t="shared" si="3"/>
        <v>52.9</v>
      </c>
      <c r="U6" s="21">
        <f t="shared" si="3"/>
        <v>22186</v>
      </c>
      <c r="V6" s="21">
        <f t="shared" si="3"/>
        <v>101.77</v>
      </c>
      <c r="W6" s="21">
        <f t="shared" si="3"/>
        <v>218</v>
      </c>
      <c r="X6" s="22">
        <f>IF(X7="",NA(),X7)</f>
        <v>112.94</v>
      </c>
      <c r="Y6" s="22">
        <f t="shared" ref="Y6:AG6" si="4">IF(Y7="",NA(),Y7)</f>
        <v>112.69</v>
      </c>
      <c r="Z6" s="22">
        <f t="shared" si="4"/>
        <v>112.18</v>
      </c>
      <c r="AA6" s="22">
        <f t="shared" si="4"/>
        <v>105.67</v>
      </c>
      <c r="AB6" s="22">
        <f t="shared" si="4"/>
        <v>90.9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331.33</v>
      </c>
      <c r="AU6" s="22">
        <f t="shared" ref="AU6:BC6" si="6">IF(AU7="",NA(),AU7)</f>
        <v>316.01</v>
      </c>
      <c r="AV6" s="22">
        <f t="shared" si="6"/>
        <v>293.52999999999997</v>
      </c>
      <c r="AW6" s="22">
        <f t="shared" si="6"/>
        <v>314.61</v>
      </c>
      <c r="AX6" s="22">
        <f t="shared" si="6"/>
        <v>193.79</v>
      </c>
      <c r="AY6" s="22">
        <f t="shared" si="6"/>
        <v>367.55</v>
      </c>
      <c r="AZ6" s="22">
        <f t="shared" si="6"/>
        <v>378.56</v>
      </c>
      <c r="BA6" s="22">
        <f t="shared" si="6"/>
        <v>364.46</v>
      </c>
      <c r="BB6" s="22">
        <f t="shared" si="6"/>
        <v>338.89</v>
      </c>
      <c r="BC6" s="22">
        <f t="shared" si="6"/>
        <v>352.34</v>
      </c>
      <c r="BD6" s="21" t="str">
        <f>IF(BD7="","",IF(BD7="-","【-】","【"&amp;SUBSTITUTE(TEXT(BD7,"#,##0.00"),"-","△")&amp;"】"))</f>
        <v>【239.69】</v>
      </c>
      <c r="BE6" s="22">
        <f>IF(BE7="",NA(),BE7)</f>
        <v>382.91</v>
      </c>
      <c r="BF6" s="22">
        <f t="shared" ref="BF6:BN6" si="7">IF(BF7="",NA(),BF7)</f>
        <v>364.82</v>
      </c>
      <c r="BG6" s="22">
        <f t="shared" si="7"/>
        <v>356.26</v>
      </c>
      <c r="BH6" s="22">
        <f t="shared" si="7"/>
        <v>354.01</v>
      </c>
      <c r="BI6" s="22">
        <f t="shared" si="7"/>
        <v>416.05</v>
      </c>
      <c r="BJ6" s="22">
        <f t="shared" si="7"/>
        <v>418.68</v>
      </c>
      <c r="BK6" s="22">
        <f t="shared" si="7"/>
        <v>395.68</v>
      </c>
      <c r="BL6" s="22">
        <f t="shared" si="7"/>
        <v>403.72</v>
      </c>
      <c r="BM6" s="22">
        <f t="shared" si="7"/>
        <v>400.21</v>
      </c>
      <c r="BN6" s="22">
        <f t="shared" si="7"/>
        <v>391.13</v>
      </c>
      <c r="BO6" s="21" t="str">
        <f>IF(BO7="","",IF(BO7="-","【-】","【"&amp;SUBSTITUTE(TEXT(BO7,"#,##0.00"),"-","△")&amp;"】"))</f>
        <v>【264.86】</v>
      </c>
      <c r="BP6" s="22">
        <f>IF(BP7="",NA(),BP7)</f>
        <v>108.02</v>
      </c>
      <c r="BQ6" s="22">
        <f t="shared" ref="BQ6:BY6" si="8">IF(BQ7="",NA(),BQ7)</f>
        <v>107.53</v>
      </c>
      <c r="BR6" s="22">
        <f t="shared" si="8"/>
        <v>106.93</v>
      </c>
      <c r="BS6" s="22">
        <f t="shared" si="8"/>
        <v>99.96</v>
      </c>
      <c r="BT6" s="22">
        <f t="shared" si="8"/>
        <v>83.5</v>
      </c>
      <c r="BU6" s="22">
        <f t="shared" si="8"/>
        <v>94.78</v>
      </c>
      <c r="BV6" s="22">
        <f t="shared" si="8"/>
        <v>97.59</v>
      </c>
      <c r="BW6" s="22">
        <f t="shared" si="8"/>
        <v>92.17</v>
      </c>
      <c r="BX6" s="22">
        <f t="shared" si="8"/>
        <v>92.83</v>
      </c>
      <c r="BY6" s="22">
        <f t="shared" si="8"/>
        <v>92.16</v>
      </c>
      <c r="BZ6" s="21" t="str">
        <f>IF(BZ7="","",IF(BZ7="-","【-】","【"&amp;SUBSTITUTE(TEXT(BZ7,"#,##0.00"),"-","△")&amp;"】"))</f>
        <v>【97.59】</v>
      </c>
      <c r="CA6" s="22">
        <f>IF(CA7="",NA(),CA7)</f>
        <v>195.42</v>
      </c>
      <c r="CB6" s="22">
        <f t="shared" ref="CB6:CJ6" si="9">IF(CB7="",NA(),CB7)</f>
        <v>196.71</v>
      </c>
      <c r="CC6" s="22">
        <f t="shared" si="9"/>
        <v>199.14</v>
      </c>
      <c r="CD6" s="22">
        <f t="shared" si="9"/>
        <v>213.51</v>
      </c>
      <c r="CE6" s="22">
        <f t="shared" si="9"/>
        <v>256.64</v>
      </c>
      <c r="CF6" s="22">
        <f t="shared" si="9"/>
        <v>181.3</v>
      </c>
      <c r="CG6" s="22">
        <f t="shared" si="9"/>
        <v>181.71</v>
      </c>
      <c r="CH6" s="22">
        <f t="shared" si="9"/>
        <v>188.51</v>
      </c>
      <c r="CI6" s="22">
        <f t="shared" si="9"/>
        <v>189.43</v>
      </c>
      <c r="CJ6" s="22">
        <f t="shared" si="9"/>
        <v>196.75</v>
      </c>
      <c r="CK6" s="21" t="str">
        <f>IF(CK7="","",IF(CK7="-","【-】","【"&amp;SUBSTITUTE(TEXT(CK7,"#,##0.00"),"-","△")&amp;"】"))</f>
        <v>【181.66】</v>
      </c>
      <c r="CL6" s="22">
        <f>IF(CL7="",NA(),CL7)</f>
        <v>66.75</v>
      </c>
      <c r="CM6" s="22">
        <f t="shared" ref="CM6:CU6" si="10">IF(CM7="",NA(),CM7)</f>
        <v>65.45</v>
      </c>
      <c r="CN6" s="22">
        <f t="shared" si="10"/>
        <v>63.72</v>
      </c>
      <c r="CO6" s="22">
        <f t="shared" si="10"/>
        <v>62.43</v>
      </c>
      <c r="CP6" s="22">
        <f t="shared" si="10"/>
        <v>63.4</v>
      </c>
      <c r="CQ6" s="22">
        <f t="shared" si="10"/>
        <v>55.89</v>
      </c>
      <c r="CR6" s="22">
        <f t="shared" si="10"/>
        <v>55.72</v>
      </c>
      <c r="CS6" s="22">
        <f t="shared" si="10"/>
        <v>55.31</v>
      </c>
      <c r="CT6" s="22">
        <f t="shared" si="10"/>
        <v>55.14</v>
      </c>
      <c r="CU6" s="22">
        <f t="shared" si="10"/>
        <v>54.99</v>
      </c>
      <c r="CV6" s="21" t="str">
        <f>IF(CV7="","",IF(CV7="-","【-】","【"&amp;SUBSTITUTE(TEXT(CV7,"#,##0.00"),"-","△")&amp;"】"))</f>
        <v>【60.21】</v>
      </c>
      <c r="CW6" s="22">
        <f>IF(CW7="",NA(),CW7)</f>
        <v>86</v>
      </c>
      <c r="CX6" s="22">
        <f t="shared" ref="CX6:DF6" si="11">IF(CX7="",NA(),CX7)</f>
        <v>87</v>
      </c>
      <c r="CY6" s="22">
        <f t="shared" si="11"/>
        <v>88.56</v>
      </c>
      <c r="CZ6" s="22">
        <f t="shared" si="11"/>
        <v>89.18</v>
      </c>
      <c r="DA6" s="22">
        <f t="shared" si="11"/>
        <v>89.46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53.06</v>
      </c>
      <c r="DI6" s="22">
        <f t="shared" ref="DI6:DQ6" si="12">IF(DI7="",NA(),DI7)</f>
        <v>54.21</v>
      </c>
      <c r="DJ6" s="22">
        <f t="shared" si="12"/>
        <v>53.95</v>
      </c>
      <c r="DK6" s="22">
        <f t="shared" si="12"/>
        <v>54.74</v>
      </c>
      <c r="DL6" s="22">
        <f t="shared" si="12"/>
        <v>53.15</v>
      </c>
      <c r="DM6" s="22">
        <f t="shared" si="12"/>
        <v>50.63</v>
      </c>
      <c r="DN6" s="22">
        <f t="shared" si="12"/>
        <v>51.29</v>
      </c>
      <c r="DO6" s="22">
        <f t="shared" si="12"/>
        <v>52.2</v>
      </c>
      <c r="DP6" s="22">
        <f t="shared" si="12"/>
        <v>52.7</v>
      </c>
      <c r="DQ6" s="22">
        <f t="shared" si="12"/>
        <v>53.48</v>
      </c>
      <c r="DR6" s="21" t="str">
        <f>IF(DR7="","",IF(DR7="-","【-】","【"&amp;SUBSTITUTE(TEXT(DR7,"#,##0.00"),"-","△")&amp;"】"))</f>
        <v>【52.41】</v>
      </c>
      <c r="DS6" s="22">
        <f>IF(DS7="",NA(),DS7)</f>
        <v>14.83</v>
      </c>
      <c r="DT6" s="22">
        <f t="shared" ref="DT6:EB6" si="13">IF(DT7="",NA(),DT7)</f>
        <v>16.989999999999998</v>
      </c>
      <c r="DU6" s="22">
        <f t="shared" si="13"/>
        <v>20.62</v>
      </c>
      <c r="DV6" s="22">
        <f t="shared" si="13"/>
        <v>21.47</v>
      </c>
      <c r="DW6" s="22">
        <f t="shared" si="13"/>
        <v>22.53</v>
      </c>
      <c r="DX6" s="22">
        <f t="shared" si="13"/>
        <v>18.28</v>
      </c>
      <c r="DY6" s="22">
        <f t="shared" si="13"/>
        <v>19.61</v>
      </c>
      <c r="DZ6" s="22">
        <f t="shared" si="13"/>
        <v>20.73</v>
      </c>
      <c r="EA6" s="22">
        <f t="shared" si="13"/>
        <v>22.86</v>
      </c>
      <c r="EB6" s="22">
        <f t="shared" si="13"/>
        <v>24.31</v>
      </c>
      <c r="EC6" s="21" t="str">
        <f>IF(EC7="","",IF(EC7="-","【-】","【"&amp;SUBSTITUTE(TEXT(EC7,"#,##0.00"),"-","△")&amp;"】"))</f>
        <v>【26.78】</v>
      </c>
      <c r="ED6" s="22">
        <f>IF(ED7="",NA(),ED7)</f>
        <v>0.28999999999999998</v>
      </c>
      <c r="EE6" s="22">
        <f t="shared" ref="EE6:EM6" si="14">IF(EE7="",NA(),EE7)</f>
        <v>0.66</v>
      </c>
      <c r="EF6" s="22">
        <f t="shared" si="14"/>
        <v>0.97</v>
      </c>
      <c r="EG6" s="22">
        <f t="shared" si="14"/>
        <v>1.23</v>
      </c>
      <c r="EH6" s="22">
        <f t="shared" si="14"/>
        <v>0.56000000000000005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16438</v>
      </c>
      <c r="D7" s="24">
        <v>46</v>
      </c>
      <c r="E7" s="24">
        <v>1</v>
      </c>
      <c r="F7" s="24">
        <v>0</v>
      </c>
      <c r="G7" s="24">
        <v>1</v>
      </c>
      <c r="H7" s="24" t="s">
        <v>92</v>
      </c>
      <c r="I7" s="24" t="s">
        <v>93</v>
      </c>
      <c r="J7" s="24" t="s">
        <v>94</v>
      </c>
      <c r="K7" s="24" t="s">
        <v>95</v>
      </c>
      <c r="L7" s="24" t="s">
        <v>96</v>
      </c>
      <c r="M7" s="24" t="s">
        <v>97</v>
      </c>
      <c r="N7" s="25" t="s">
        <v>98</v>
      </c>
      <c r="O7" s="25">
        <v>66.12</v>
      </c>
      <c r="P7" s="25">
        <v>88.46</v>
      </c>
      <c r="Q7" s="25">
        <v>4550</v>
      </c>
      <c r="R7" s="25">
        <v>25269</v>
      </c>
      <c r="S7" s="25">
        <v>477.64</v>
      </c>
      <c r="T7" s="25">
        <v>52.9</v>
      </c>
      <c r="U7" s="25">
        <v>22186</v>
      </c>
      <c r="V7" s="25">
        <v>101.77</v>
      </c>
      <c r="W7" s="25">
        <v>218</v>
      </c>
      <c r="X7" s="25">
        <v>112.94</v>
      </c>
      <c r="Y7" s="25">
        <v>112.69</v>
      </c>
      <c r="Z7" s="25">
        <v>112.18</v>
      </c>
      <c r="AA7" s="25">
        <v>105.67</v>
      </c>
      <c r="AB7" s="25">
        <v>90.9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331.33</v>
      </c>
      <c r="AU7" s="25">
        <v>316.01</v>
      </c>
      <c r="AV7" s="25">
        <v>293.52999999999997</v>
      </c>
      <c r="AW7" s="25">
        <v>314.61</v>
      </c>
      <c r="AX7" s="25">
        <v>193.79</v>
      </c>
      <c r="AY7" s="25">
        <v>367.55</v>
      </c>
      <c r="AZ7" s="25">
        <v>378.56</v>
      </c>
      <c r="BA7" s="25">
        <v>364.46</v>
      </c>
      <c r="BB7" s="25">
        <v>338.89</v>
      </c>
      <c r="BC7" s="25">
        <v>352.34</v>
      </c>
      <c r="BD7" s="25">
        <v>239.69</v>
      </c>
      <c r="BE7" s="25">
        <v>382.91</v>
      </c>
      <c r="BF7" s="25">
        <v>364.82</v>
      </c>
      <c r="BG7" s="25">
        <v>356.26</v>
      </c>
      <c r="BH7" s="25">
        <v>354.01</v>
      </c>
      <c r="BI7" s="25">
        <v>416.05</v>
      </c>
      <c r="BJ7" s="25">
        <v>418.68</v>
      </c>
      <c r="BK7" s="25">
        <v>395.68</v>
      </c>
      <c r="BL7" s="25">
        <v>403.72</v>
      </c>
      <c r="BM7" s="25">
        <v>400.21</v>
      </c>
      <c r="BN7" s="25">
        <v>391.13</v>
      </c>
      <c r="BO7" s="25">
        <v>264.86</v>
      </c>
      <c r="BP7" s="25">
        <v>108.02</v>
      </c>
      <c r="BQ7" s="25">
        <v>107.53</v>
      </c>
      <c r="BR7" s="25">
        <v>106.93</v>
      </c>
      <c r="BS7" s="25">
        <v>99.96</v>
      </c>
      <c r="BT7" s="25">
        <v>83.5</v>
      </c>
      <c r="BU7" s="25">
        <v>94.78</v>
      </c>
      <c r="BV7" s="25">
        <v>97.59</v>
      </c>
      <c r="BW7" s="25">
        <v>92.17</v>
      </c>
      <c r="BX7" s="25">
        <v>92.83</v>
      </c>
      <c r="BY7" s="25">
        <v>92.16</v>
      </c>
      <c r="BZ7" s="25">
        <v>97.59</v>
      </c>
      <c r="CA7" s="25">
        <v>195.42</v>
      </c>
      <c r="CB7" s="25">
        <v>196.71</v>
      </c>
      <c r="CC7" s="25">
        <v>199.14</v>
      </c>
      <c r="CD7" s="25">
        <v>213.51</v>
      </c>
      <c r="CE7" s="25">
        <v>256.64</v>
      </c>
      <c r="CF7" s="25">
        <v>181.3</v>
      </c>
      <c r="CG7" s="25">
        <v>181.71</v>
      </c>
      <c r="CH7" s="25">
        <v>188.51</v>
      </c>
      <c r="CI7" s="25">
        <v>189.43</v>
      </c>
      <c r="CJ7" s="25">
        <v>196.75</v>
      </c>
      <c r="CK7" s="25">
        <v>181.66</v>
      </c>
      <c r="CL7" s="25">
        <v>66.75</v>
      </c>
      <c r="CM7" s="25">
        <v>65.45</v>
      </c>
      <c r="CN7" s="25">
        <v>63.72</v>
      </c>
      <c r="CO7" s="25">
        <v>62.43</v>
      </c>
      <c r="CP7" s="25">
        <v>63.4</v>
      </c>
      <c r="CQ7" s="25">
        <v>55.89</v>
      </c>
      <c r="CR7" s="25">
        <v>55.72</v>
      </c>
      <c r="CS7" s="25">
        <v>55.31</v>
      </c>
      <c r="CT7" s="25">
        <v>55.14</v>
      </c>
      <c r="CU7" s="25">
        <v>54.99</v>
      </c>
      <c r="CV7" s="25">
        <v>60.21</v>
      </c>
      <c r="CW7" s="25">
        <v>86</v>
      </c>
      <c r="CX7" s="25">
        <v>87</v>
      </c>
      <c r="CY7" s="25">
        <v>88.56</v>
      </c>
      <c r="CZ7" s="25">
        <v>89.18</v>
      </c>
      <c r="DA7" s="25">
        <v>89.46</v>
      </c>
      <c r="DB7" s="25">
        <v>81.27</v>
      </c>
      <c r="DC7" s="25">
        <v>81.260000000000005</v>
      </c>
      <c r="DD7" s="25">
        <v>80.36</v>
      </c>
      <c r="DE7" s="25">
        <v>80.13</v>
      </c>
      <c r="DF7" s="25">
        <v>79.34</v>
      </c>
      <c r="DG7" s="25">
        <v>89.21</v>
      </c>
      <c r="DH7" s="25">
        <v>53.06</v>
      </c>
      <c r="DI7" s="25">
        <v>54.21</v>
      </c>
      <c r="DJ7" s="25">
        <v>53.95</v>
      </c>
      <c r="DK7" s="25">
        <v>54.74</v>
      </c>
      <c r="DL7" s="25">
        <v>53.15</v>
      </c>
      <c r="DM7" s="25">
        <v>50.63</v>
      </c>
      <c r="DN7" s="25">
        <v>51.29</v>
      </c>
      <c r="DO7" s="25">
        <v>52.2</v>
      </c>
      <c r="DP7" s="25">
        <v>52.7</v>
      </c>
      <c r="DQ7" s="25">
        <v>53.48</v>
      </c>
      <c r="DR7" s="25">
        <v>52.41</v>
      </c>
      <c r="DS7" s="25">
        <v>14.83</v>
      </c>
      <c r="DT7" s="25">
        <v>16.989999999999998</v>
      </c>
      <c r="DU7" s="25">
        <v>20.62</v>
      </c>
      <c r="DV7" s="25">
        <v>21.47</v>
      </c>
      <c r="DW7" s="25">
        <v>22.53</v>
      </c>
      <c r="DX7" s="25">
        <v>18.28</v>
      </c>
      <c r="DY7" s="25">
        <v>19.61</v>
      </c>
      <c r="DZ7" s="25">
        <v>20.73</v>
      </c>
      <c r="EA7" s="25">
        <v>22.86</v>
      </c>
      <c r="EB7" s="25">
        <v>24.31</v>
      </c>
      <c r="EC7" s="25">
        <v>26.78</v>
      </c>
      <c r="ED7" s="25">
        <v>0.28999999999999998</v>
      </c>
      <c r="EE7" s="25">
        <v>0.66</v>
      </c>
      <c r="EF7" s="25">
        <v>0.97</v>
      </c>
      <c r="EG7" s="25">
        <v>1.23</v>
      </c>
      <c r="EH7" s="25">
        <v>0.56000000000000005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108</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上島　洋人</cp:lastModifiedBy>
  <cp:lastPrinted>2026-02-05T10:30:04Z</cp:lastPrinted>
  <dcterms:created xsi:type="dcterms:W3CDTF">2025-12-12T09:10:16Z</dcterms:created>
  <dcterms:modified xsi:type="dcterms:W3CDTF">2026-02-06T07:56:28Z</dcterms:modified>
  <cp:category/>
</cp:coreProperties>
</file>